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9E17" lockStructure="1"/>
  <bookViews>
    <workbookView xWindow="120" yWindow="165" windowWidth="11325" windowHeight="6255" tabRatio="752" firstSheet="2" activeTab="3"/>
  </bookViews>
  <sheets>
    <sheet name="Merge Data" sheetId="7" state="hidden" r:id="rId1"/>
    <sheet name="Merge Special Conditions" sheetId="11" state="hidden" r:id="rId2"/>
    <sheet name="Grant App Face Sheet" sheetId="1" r:id="rId3"/>
    <sheet name=" Budget Itemization" sheetId="2" r:id="rId4"/>
    <sheet name="Budget Review" sheetId="3" state="hidden" r:id="rId5"/>
    <sheet name="Tech-Prog. Review" sheetId="10" state="hidden" r:id="rId6"/>
    <sheet name="Special Conditions" sheetId="9" state="hidden" r:id="rId7"/>
    <sheet name="Instructions" sheetId="4" state="hidden" r:id="rId8"/>
    <sheet name="Risk Assessment" sheetId="12" r:id="rId9"/>
  </sheets>
  <definedNames>
    <definedName name="no">'Special Conditions'!$A$3:$A$4</definedName>
    <definedName name="_xlnm.Print_Area" localSheetId="3">' Budget Itemization'!$A$1:$I$107</definedName>
    <definedName name="_xlnm.Print_Area" localSheetId="4">'Budget Review'!$A$1:$D$39</definedName>
    <definedName name="_xlnm.Print_Area" localSheetId="2">'Grant App Face Sheet'!$A$1:$H$37</definedName>
    <definedName name="_xlnm.Print_Area" localSheetId="6">'Special Conditions'!$B$1:$C$23</definedName>
    <definedName name="_xlnm.Print_Area" localSheetId="5">'Tech-Prog. Review'!$A$1:$B$21</definedName>
    <definedName name="YesNo">'Special Conditions'!$A$3:$A$4</definedName>
  </definedNames>
  <calcPr calcId="145621"/>
</workbook>
</file>

<file path=xl/calcChain.xml><?xml version="1.0" encoding="utf-8"?>
<calcChain xmlns="http://schemas.openxmlformats.org/spreadsheetml/2006/main">
  <c r="B4" i="12" l="1"/>
  <c r="B3" i="12"/>
  <c r="B2" i="12"/>
  <c r="A87" i="12"/>
  <c r="A86" i="12"/>
  <c r="A85" i="12"/>
  <c r="C74" i="12"/>
  <c r="C73" i="12"/>
  <c r="C72" i="12"/>
  <c r="C67" i="12"/>
  <c r="C66" i="12"/>
  <c r="C65" i="12"/>
  <c r="C64" i="12"/>
  <c r="C61" i="12"/>
  <c r="C52" i="12"/>
  <c r="C45" i="12"/>
  <c r="C40" i="12"/>
  <c r="C37" i="12"/>
  <c r="C34" i="12"/>
  <c r="C31" i="12"/>
  <c r="C30" i="12"/>
  <c r="C29" i="12"/>
  <c r="C26" i="12"/>
  <c r="C25" i="12"/>
  <c r="C24" i="12"/>
  <c r="C21" i="12"/>
  <c r="C20" i="12"/>
  <c r="C19" i="12"/>
  <c r="C14" i="12"/>
  <c r="A10" i="12"/>
  <c r="C77" i="12" l="1"/>
  <c r="C3" i="7" s="1"/>
  <c r="D3" i="7" l="1"/>
  <c r="AS3" i="7"/>
  <c r="B109" i="2"/>
  <c r="B100" i="2"/>
  <c r="E29" i="1" l="1"/>
  <c r="B1" i="10" l="1"/>
  <c r="B2" i="10"/>
  <c r="C5" i="9"/>
  <c r="E1" i="11"/>
  <c r="A4" i="3"/>
  <c r="A5" i="3"/>
  <c r="C1" i="9"/>
  <c r="C2" i="9"/>
  <c r="E19" i="11"/>
  <c r="E18" i="11"/>
  <c r="E17" i="11"/>
  <c r="E16" i="11"/>
  <c r="E15" i="11"/>
  <c r="E14" i="11"/>
  <c r="E13" i="11"/>
  <c r="E12" i="11"/>
  <c r="E11" i="11"/>
  <c r="E10" i="11"/>
  <c r="E9" i="11"/>
  <c r="E8" i="11"/>
  <c r="E7" i="11"/>
  <c r="E6" i="11"/>
  <c r="E5" i="11"/>
  <c r="E4" i="11"/>
  <c r="E3" i="11"/>
  <c r="E2" i="11"/>
  <c r="D1" i="11"/>
  <c r="C1" i="11"/>
  <c r="B1" i="11"/>
  <c r="A1" i="11"/>
  <c r="AW3" i="7"/>
  <c r="AV3" i="7"/>
  <c r="AU3" i="7"/>
  <c r="F90" i="2"/>
  <c r="F91" i="2"/>
  <c r="E90" i="2"/>
  <c r="E91" i="2" s="1"/>
  <c r="F87" i="2"/>
  <c r="E87" i="2"/>
  <c r="G87" i="2" s="1"/>
  <c r="F86" i="2"/>
  <c r="E86" i="2"/>
  <c r="F85" i="2"/>
  <c r="E85" i="2"/>
  <c r="G85" i="2" s="1"/>
  <c r="F84" i="2"/>
  <c r="E84" i="2"/>
  <c r="G84" i="2" s="1"/>
  <c r="H84" i="2" s="1"/>
  <c r="I84" i="2" s="1"/>
  <c r="F83" i="2"/>
  <c r="E83" i="2"/>
  <c r="F82" i="2"/>
  <c r="E82" i="2"/>
  <c r="G82" i="2" s="1"/>
  <c r="F81" i="2"/>
  <c r="E81" i="2"/>
  <c r="F80" i="2"/>
  <c r="E80" i="2"/>
  <c r="G80" i="2" s="1"/>
  <c r="H80" i="2" s="1"/>
  <c r="I80" i="2" s="1"/>
  <c r="F79" i="2"/>
  <c r="E79" i="2"/>
  <c r="G79" i="2" s="1"/>
  <c r="F78" i="2"/>
  <c r="E78" i="2"/>
  <c r="G78" i="2" s="1"/>
  <c r="H78" i="2" s="1"/>
  <c r="I78" i="2" s="1"/>
  <c r="F77" i="2"/>
  <c r="E77" i="2"/>
  <c r="G77" i="2" s="1"/>
  <c r="F76" i="2"/>
  <c r="E76" i="2"/>
  <c r="F75" i="2"/>
  <c r="E75" i="2"/>
  <c r="E88" i="2" s="1"/>
  <c r="E32" i="1" s="1"/>
  <c r="F69" i="2"/>
  <c r="F68" i="2"/>
  <c r="F67" i="2"/>
  <c r="F60" i="2"/>
  <c r="E60" i="2"/>
  <c r="F59" i="2"/>
  <c r="E59" i="2"/>
  <c r="F58" i="2"/>
  <c r="E58" i="2"/>
  <c r="F57" i="2"/>
  <c r="G57" i="2" s="1"/>
  <c r="E57" i="2"/>
  <c r="F53" i="2"/>
  <c r="G53" i="2" s="1"/>
  <c r="H53" i="2" s="1"/>
  <c r="I53" i="2" s="1"/>
  <c r="E53" i="2"/>
  <c r="F52" i="2"/>
  <c r="E52" i="2"/>
  <c r="G52" i="2" s="1"/>
  <c r="H52" i="2" s="1"/>
  <c r="I52" i="2" s="1"/>
  <c r="I54" i="2" s="1"/>
  <c r="F49" i="2"/>
  <c r="F50" i="2" s="1"/>
  <c r="E49" i="2"/>
  <c r="G49" i="2" s="1"/>
  <c r="H49" i="2" s="1"/>
  <c r="I49" i="2" s="1"/>
  <c r="F48" i="2"/>
  <c r="E48" i="2"/>
  <c r="F45" i="2"/>
  <c r="E45" i="2"/>
  <c r="G45" i="2" s="1"/>
  <c r="H45" i="2" s="1"/>
  <c r="I45" i="2" s="1"/>
  <c r="F44" i="2"/>
  <c r="E44" i="2"/>
  <c r="F38" i="2"/>
  <c r="E38" i="2"/>
  <c r="F37" i="2"/>
  <c r="E37" i="2"/>
  <c r="G37" i="2" s="1"/>
  <c r="H37" i="2" s="1"/>
  <c r="I37" i="2" s="1"/>
  <c r="F36" i="2"/>
  <c r="E36" i="2"/>
  <c r="G36" i="2" s="1"/>
  <c r="F35" i="2"/>
  <c r="E35" i="2"/>
  <c r="F34" i="2"/>
  <c r="E34" i="2"/>
  <c r="G34" i="2" s="1"/>
  <c r="F33" i="2"/>
  <c r="E33" i="2"/>
  <c r="G33" i="2" s="1"/>
  <c r="E32" i="2"/>
  <c r="F27" i="2"/>
  <c r="E27" i="2"/>
  <c r="F26" i="2"/>
  <c r="E26" i="2"/>
  <c r="G26" i="2" s="1"/>
  <c r="F25" i="2"/>
  <c r="E25" i="2"/>
  <c r="F24" i="2"/>
  <c r="E24" i="2"/>
  <c r="G24" i="2" s="1"/>
  <c r="F23" i="2"/>
  <c r="E23" i="2"/>
  <c r="F22" i="2"/>
  <c r="E22" i="2"/>
  <c r="G22" i="2" s="1"/>
  <c r="H22" i="2" s="1"/>
  <c r="I22" i="2" s="1"/>
  <c r="F21" i="2"/>
  <c r="E21" i="2"/>
  <c r="F20" i="2"/>
  <c r="E20" i="2"/>
  <c r="G20" i="2" s="1"/>
  <c r="F19" i="2"/>
  <c r="E19" i="2"/>
  <c r="G19" i="2" s="1"/>
  <c r="H19" i="2" s="1"/>
  <c r="I19" i="2" s="1"/>
  <c r="F18" i="2"/>
  <c r="E18" i="2"/>
  <c r="F17" i="2"/>
  <c r="E17" i="2"/>
  <c r="G17" i="2" s="1"/>
  <c r="H17" i="2" s="1"/>
  <c r="I17" i="2" s="1"/>
  <c r="F16" i="2"/>
  <c r="E16" i="2"/>
  <c r="E28" i="2" s="1"/>
  <c r="G3" i="7"/>
  <c r="AT3" i="7"/>
  <c r="AR3" i="7"/>
  <c r="AQ3" i="7"/>
  <c r="AP3" i="7"/>
  <c r="F13" i="2"/>
  <c r="G13" i="2" s="1"/>
  <c r="AO3" i="7"/>
  <c r="AN3" i="7"/>
  <c r="AM3" i="7"/>
  <c r="AL3" i="7"/>
  <c r="F71" i="7"/>
  <c r="B35" i="3"/>
  <c r="AK3" i="7"/>
  <c r="AJ3" i="7"/>
  <c r="AI3" i="7"/>
  <c r="B37" i="3"/>
  <c r="B36" i="3"/>
  <c r="AG3" i="7"/>
  <c r="AF3" i="7"/>
  <c r="AE3" i="7"/>
  <c r="T3" i="7"/>
  <c r="S3" i="7"/>
  <c r="R3" i="7"/>
  <c r="F3" i="7"/>
  <c r="E3" i="7"/>
  <c r="C33" i="3"/>
  <c r="C32" i="3"/>
  <c r="C31" i="3"/>
  <c r="B33" i="3"/>
  <c r="B32" i="3"/>
  <c r="B31" i="3"/>
  <c r="E99" i="2"/>
  <c r="Q3" i="7"/>
  <c r="F99" i="2"/>
  <c r="AD3" i="7"/>
  <c r="D64" i="2"/>
  <c r="F64" i="2"/>
  <c r="D32" i="2"/>
  <c r="F32" i="2" s="1"/>
  <c r="G32" i="2" s="1"/>
  <c r="H32" i="2" s="1"/>
  <c r="I32" i="2" s="1"/>
  <c r="D30" i="2"/>
  <c r="F30" i="2" s="1"/>
  <c r="D68" i="2"/>
  <c r="E68" i="2" s="1"/>
  <c r="D65" i="2"/>
  <c r="F65" i="2" s="1"/>
  <c r="D67" i="2"/>
  <c r="E67" i="2" s="1"/>
  <c r="G67" i="2" s="1"/>
  <c r="H67" i="2" s="1"/>
  <c r="I67" i="2" s="1"/>
  <c r="D66" i="2"/>
  <c r="D69" i="2"/>
  <c r="E69" i="2" s="1"/>
  <c r="D70" i="2"/>
  <c r="E70" i="2" s="1"/>
  <c r="D31" i="2"/>
  <c r="G16" i="2"/>
  <c r="H16" i="2" s="1"/>
  <c r="I16" i="2" s="1"/>
  <c r="G44" i="2"/>
  <c r="H44" i="2" s="1"/>
  <c r="I44" i="2"/>
  <c r="I46" i="2" s="1"/>
  <c r="E64" i="2"/>
  <c r="F46" i="2"/>
  <c r="G48" i="2"/>
  <c r="H48" i="2" s="1"/>
  <c r="F54" i="2"/>
  <c r="E54" i="2"/>
  <c r="E46" i="2"/>
  <c r="G46" i="2" s="1"/>
  <c r="G75" i="2"/>
  <c r="H75" i="2" s="1"/>
  <c r="I75" i="2" s="1"/>
  <c r="H87" i="2"/>
  <c r="I87" i="2" s="1"/>
  <c r="G59" i="2"/>
  <c r="H59" i="2" s="1"/>
  <c r="I59" i="2" s="1"/>
  <c r="G21" i="2"/>
  <c r="H21" i="2" s="1"/>
  <c r="I21" i="2" s="1"/>
  <c r="H36" i="2"/>
  <c r="I36" i="2" s="1"/>
  <c r="F61" i="2"/>
  <c r="G38" i="2"/>
  <c r="H38" i="2" s="1"/>
  <c r="I38" i="2"/>
  <c r="H79" i="2"/>
  <c r="I79" i="2" s="1"/>
  <c r="G25" i="2"/>
  <c r="H25" i="2" s="1"/>
  <c r="I25" i="2" s="1"/>
  <c r="H77" i="2"/>
  <c r="I77" i="2" s="1"/>
  <c r="H82" i="2"/>
  <c r="I82" i="2" s="1"/>
  <c r="G86" i="2"/>
  <c r="H86" i="2" s="1"/>
  <c r="I86" i="2" s="1"/>
  <c r="G99" i="2"/>
  <c r="AH3" i="7"/>
  <c r="H57" i="2"/>
  <c r="H20" i="2"/>
  <c r="I20" i="2" s="1"/>
  <c r="H24" i="2"/>
  <c r="I24" i="2" s="1"/>
  <c r="G60" i="2"/>
  <c r="H60" i="2" s="1"/>
  <c r="I60" i="2"/>
  <c r="G83" i="2"/>
  <c r="H83" i="2" s="1"/>
  <c r="I83" i="2"/>
  <c r="H85" i="2"/>
  <c r="I85" i="2" s="1"/>
  <c r="G69" i="2"/>
  <c r="H69" i="2" s="1"/>
  <c r="I69" i="2"/>
  <c r="G23" i="2"/>
  <c r="H23" i="2" s="1"/>
  <c r="I23" i="2" s="1"/>
  <c r="H26" i="2"/>
  <c r="I26" i="2" s="1"/>
  <c r="H34" i="2"/>
  <c r="I34" i="2" s="1"/>
  <c r="G64" i="2"/>
  <c r="H64" i="2" s="1"/>
  <c r="G81" i="2"/>
  <c r="H81" i="2" s="1"/>
  <c r="I81" i="2"/>
  <c r="F28" i="2"/>
  <c r="G27" i="2"/>
  <c r="H27" i="2" s="1"/>
  <c r="I27" i="2"/>
  <c r="H33" i="2"/>
  <c r="I33" i="2" s="1"/>
  <c r="G35" i="2"/>
  <c r="H35" i="2" s="1"/>
  <c r="I35" i="2" s="1"/>
  <c r="E61" i="2"/>
  <c r="G68" i="2"/>
  <c r="H68" i="2" s="1"/>
  <c r="I68" i="2" s="1"/>
  <c r="F88" i="2"/>
  <c r="G32" i="1" s="1"/>
  <c r="G76" i="2"/>
  <c r="H76" i="2" s="1"/>
  <c r="G58" i="2"/>
  <c r="H58" i="2" s="1"/>
  <c r="I58" i="2" s="1"/>
  <c r="G18" i="2"/>
  <c r="H18" i="2" s="1"/>
  <c r="I18" i="2"/>
  <c r="H46" i="2"/>
  <c r="F55" i="2"/>
  <c r="G28" i="1" s="1"/>
  <c r="I64" i="2"/>
  <c r="I76" i="2"/>
  <c r="G28" i="2"/>
  <c r="B13" i="3" s="1"/>
  <c r="I3" i="7"/>
  <c r="G88" i="2" l="1"/>
  <c r="O3" i="7" s="1"/>
  <c r="H32" i="1"/>
  <c r="I88" i="2"/>
  <c r="C23" i="3" s="1"/>
  <c r="I28" i="2"/>
  <c r="I55" i="2"/>
  <c r="C17" i="3" s="1"/>
  <c r="H61" i="2"/>
  <c r="I57" i="2"/>
  <c r="I61" i="2" s="1"/>
  <c r="C19" i="3" s="1"/>
  <c r="F31" i="2"/>
  <c r="F39" i="2" s="1"/>
  <c r="F40" i="2" s="1"/>
  <c r="G27" i="1" s="1"/>
  <c r="E31" i="2"/>
  <c r="G31" i="2" s="1"/>
  <c r="H31" i="2" s="1"/>
  <c r="I31" i="2" s="1"/>
  <c r="H54" i="2"/>
  <c r="G70" i="2"/>
  <c r="H70" i="2" s="1"/>
  <c r="I70" i="2" s="1"/>
  <c r="E31" i="1"/>
  <c r="G91" i="2"/>
  <c r="H28" i="2"/>
  <c r="I48" i="2"/>
  <c r="I50" i="2" s="1"/>
  <c r="H50" i="2"/>
  <c r="H55" i="2" s="1"/>
  <c r="E30" i="2"/>
  <c r="H88" i="2"/>
  <c r="G61" i="2"/>
  <c r="G29" i="1"/>
  <c r="H29" i="1" s="1"/>
  <c r="G54" i="2"/>
  <c r="E66" i="2"/>
  <c r="G66" i="2" s="1"/>
  <c r="H66" i="2" s="1"/>
  <c r="I66" i="2" s="1"/>
  <c r="F66" i="2"/>
  <c r="F70" i="2"/>
  <c r="E65" i="2"/>
  <c r="G31" i="1"/>
  <c r="E50" i="2"/>
  <c r="G90" i="2"/>
  <c r="H90" i="2" s="1"/>
  <c r="B23" i="3" l="1"/>
  <c r="A13" i="3"/>
  <c r="V3" i="7"/>
  <c r="I90" i="2"/>
  <c r="I91" i="2" s="1"/>
  <c r="H91" i="2"/>
  <c r="Y3" i="7"/>
  <c r="A17" i="3"/>
  <c r="B26" i="3"/>
  <c r="H31" i="1"/>
  <c r="P3" i="7"/>
  <c r="G50" i="2"/>
  <c r="E55" i="2"/>
  <c r="F72" i="2"/>
  <c r="B19" i="3"/>
  <c r="M3" i="7"/>
  <c r="C13" i="3"/>
  <c r="G65" i="2"/>
  <c r="H65" i="2" s="1"/>
  <c r="E72" i="2"/>
  <c r="A23" i="3"/>
  <c r="AB3" i="7"/>
  <c r="G30" i="2"/>
  <c r="H30" i="2" s="1"/>
  <c r="E39" i="2"/>
  <c r="A19" i="3"/>
  <c r="Z3" i="7"/>
  <c r="E30" i="1" l="1"/>
  <c r="G72" i="2"/>
  <c r="E28" i="1"/>
  <c r="H28" i="1" s="1"/>
  <c r="G55" i="2"/>
  <c r="A26" i="3"/>
  <c r="AC3" i="7"/>
  <c r="I30" i="2"/>
  <c r="I39" i="2" s="1"/>
  <c r="H39" i="2"/>
  <c r="I65" i="2"/>
  <c r="I72" i="2" s="1"/>
  <c r="C21" i="3" s="1"/>
  <c r="H72" i="2"/>
  <c r="C26" i="3"/>
  <c r="G39" i="2"/>
  <c r="E40" i="2"/>
  <c r="G30" i="1"/>
  <c r="G33" i="1" s="1"/>
  <c r="F92" i="2"/>
  <c r="A15" i="3" l="1"/>
  <c r="W3" i="7"/>
  <c r="H40" i="2"/>
  <c r="X3" i="7" s="1"/>
  <c r="B21" i="3"/>
  <c r="N3" i="7"/>
  <c r="G92" i="2"/>
  <c r="G40" i="2"/>
  <c r="K3" i="7" s="1"/>
  <c r="E27" i="1"/>
  <c r="A21" i="3"/>
  <c r="AA3" i="7"/>
  <c r="H92" i="2"/>
  <c r="J3" i="7"/>
  <c r="B15" i="3"/>
  <c r="E92" i="2"/>
  <c r="C15" i="3"/>
  <c r="I40" i="2"/>
  <c r="I92" i="2" s="1"/>
  <c r="C8" i="3" s="1"/>
  <c r="B8" i="3" s="1"/>
  <c r="H3" i="7" s="1"/>
  <c r="B17" i="3"/>
  <c r="L3" i="7"/>
  <c r="H30" i="1"/>
  <c r="E33" i="1" l="1"/>
  <c r="H27" i="1"/>
  <c r="H33" i="1" l="1"/>
  <c r="H37" i="1" s="1"/>
</calcChain>
</file>

<file path=xl/comments1.xml><?xml version="1.0" encoding="utf-8"?>
<comments xmlns="http://schemas.openxmlformats.org/spreadsheetml/2006/main">
  <authors>
    <author>jmahoney</author>
  </authors>
  <commentList>
    <comment ref="E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7" authorId="0">
      <text>
        <r>
          <rPr>
            <b/>
            <sz val="8"/>
            <color indexed="81"/>
            <rFont val="Tahoma"/>
            <family val="2"/>
          </rPr>
          <t>No data entry required</t>
        </r>
        <r>
          <rPr>
            <sz val="8"/>
            <color indexed="81"/>
            <rFont val="Tahoma"/>
            <family val="2"/>
          </rPr>
          <t>. Excel calculates this figure based on data entered into the Budget Category Itemization worksheet.</t>
        </r>
      </text>
    </comment>
    <comment ref="H2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8" authorId="0">
      <text>
        <r>
          <rPr>
            <sz val="8"/>
            <color indexed="81"/>
            <rFont val="Tahoma"/>
            <family val="2"/>
          </rPr>
          <t>No data entry allowed.</t>
        </r>
      </text>
    </comment>
    <comment ref="E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29"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0"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G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0"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E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2"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2" authorId="0">
      <text>
        <r>
          <rPr>
            <b/>
            <sz val="8"/>
            <color indexed="81"/>
            <rFont val="Tahoma"/>
            <family val="2"/>
          </rPr>
          <t>No data entry required.</t>
        </r>
        <r>
          <rPr>
            <sz val="8"/>
            <color indexed="81"/>
            <rFont val="Tahoma"/>
            <family val="2"/>
          </rPr>
          <t xml:space="preserve"> Excel calculates this figure based on data entered into the Budget Category Itemization worksheet.</t>
        </r>
      </text>
    </comment>
    <comment ref="E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G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3"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 ref="H37" authorId="0">
      <text>
        <r>
          <rPr>
            <b/>
            <sz val="8"/>
            <color indexed="81"/>
            <rFont val="Tahoma"/>
            <family val="2"/>
          </rPr>
          <t xml:space="preserve">No data entry required. </t>
        </r>
        <r>
          <rPr>
            <sz val="8"/>
            <color indexed="81"/>
            <rFont val="Tahoma"/>
            <family val="2"/>
          </rPr>
          <t>Excel calculates this figure based on data entered into the Budget Category Itemization worksheet.</t>
        </r>
      </text>
    </comment>
  </commentList>
</comments>
</file>

<file path=xl/comments2.xml><?xml version="1.0" encoding="utf-8"?>
<comments xmlns="http://schemas.openxmlformats.org/spreadsheetml/2006/main">
  <authors>
    <author>Commonwealth's Attorney Offic</author>
    <author>jmahoney</author>
  </authors>
  <commentList>
    <comment ref="C16" authorId="0">
      <text>
        <r>
          <rPr>
            <sz val="8"/>
            <color indexed="81"/>
            <rFont val="Tahoma"/>
            <family val="2"/>
          </rPr>
          <t xml:space="preserve">Enter total grant funded salary to be paid during the grant period.
</t>
        </r>
      </text>
    </comment>
    <comment ref="D16" authorId="1">
      <text>
        <r>
          <rPr>
            <sz val="8"/>
            <color indexed="81"/>
            <rFont val="Tahoma"/>
            <family val="2"/>
          </rPr>
          <t>Grant Funded hours</t>
        </r>
      </text>
    </comment>
    <comment ref="B30" authorId="1">
      <text>
        <r>
          <rPr>
            <sz val="8"/>
            <color indexed="81"/>
            <rFont val="Tahoma"/>
            <family val="2"/>
          </rPr>
          <t>Insert the appropriate percentage of salary.</t>
        </r>
      </text>
    </comment>
    <comment ref="C30" authorId="1">
      <text>
        <r>
          <rPr>
            <b/>
            <sz val="8"/>
            <color indexed="81"/>
            <rFont val="Tahoma"/>
            <family val="2"/>
          </rPr>
          <t>jmahoney:</t>
        </r>
        <r>
          <rPr>
            <sz val="8"/>
            <color indexed="81"/>
            <rFont val="Tahoma"/>
            <family val="2"/>
          </rPr>
          <t xml:space="preserve">
Insert annual salary</t>
        </r>
      </text>
    </comment>
    <comment ref="D30" authorId="1">
      <text>
        <r>
          <rPr>
            <b/>
            <sz val="8"/>
            <color indexed="81"/>
            <rFont val="Tahoma"/>
            <family val="2"/>
          </rPr>
          <t xml:space="preserve">No data entry required.  </t>
        </r>
        <r>
          <rPr>
            <sz val="8"/>
            <color indexed="81"/>
            <rFont val="Tahoma"/>
            <family val="2"/>
          </rPr>
          <t xml:space="preserve">Excel calculates total cost based on the percentage and annual salary figures entered.
</t>
        </r>
      </text>
    </comment>
    <comment ref="B31" authorId="0">
      <text>
        <r>
          <rPr>
            <sz val="8"/>
            <color indexed="81"/>
            <rFont val="Tahoma"/>
            <family val="2"/>
          </rPr>
          <t xml:space="preserve">Type in percentage to be used
</t>
        </r>
      </text>
    </comment>
    <comment ref="C31" authorId="1">
      <text>
        <r>
          <rPr>
            <sz val="8"/>
            <color indexed="81"/>
            <rFont val="Tahoma"/>
            <family val="2"/>
          </rPr>
          <t>Insert annual salary.</t>
        </r>
      </text>
    </comment>
    <comment ref="D31"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B32" authorId="1">
      <text>
        <r>
          <rPr>
            <sz val="8"/>
            <color indexed="81"/>
            <rFont val="Tahoma"/>
            <family val="2"/>
          </rPr>
          <t>Insert the appropriate percentage of salary.</t>
        </r>
      </text>
    </comment>
    <comment ref="C32" authorId="1">
      <text>
        <r>
          <rPr>
            <sz val="8"/>
            <color indexed="81"/>
            <rFont val="Tahoma"/>
            <family val="2"/>
          </rPr>
          <t>Insert annual salary.</t>
        </r>
      </text>
    </comment>
    <comment ref="D32" authorId="1">
      <text>
        <r>
          <rPr>
            <b/>
            <sz val="8"/>
            <color indexed="81"/>
            <rFont val="Tahoma"/>
            <family val="2"/>
          </rPr>
          <t>No data entry required.</t>
        </r>
        <r>
          <rPr>
            <sz val="8"/>
            <color indexed="81"/>
            <rFont val="Tahoma"/>
            <family val="2"/>
          </rPr>
          <t xml:space="preserve">  Excel calculates total cost based on the percentage and annual salary figures entered.
</t>
        </r>
      </text>
    </comment>
    <comment ref="D33" authorId="1">
      <text>
        <r>
          <rPr>
            <b/>
            <sz val="8"/>
            <color indexed="81"/>
            <rFont val="Tahoma"/>
            <family val="2"/>
          </rPr>
          <t>Insert total cost here</t>
        </r>
        <r>
          <rPr>
            <sz val="8"/>
            <color indexed="81"/>
            <rFont val="Tahoma"/>
            <family val="2"/>
          </rPr>
          <t xml:space="preserve"> for other itemized benefits. This cell, and the cells below in this category, require entry of the total cost of the benefit and </t>
        </r>
        <r>
          <rPr>
            <b/>
            <sz val="8"/>
            <color indexed="81"/>
            <rFont val="Tahoma"/>
            <family val="2"/>
          </rPr>
          <t>do not</t>
        </r>
        <r>
          <rPr>
            <sz val="8"/>
            <color indexed="81"/>
            <rFont val="Tahoma"/>
            <family val="2"/>
          </rPr>
          <t xml:space="preserve"> calculate based on percentage or annual salary figures.
 If the cost is based on a percentage of salary, please include the percentage and salary figures used in the cells to the left.</t>
        </r>
      </text>
    </comment>
    <comment ref="D57" authorId="0">
      <text>
        <r>
          <rPr>
            <b/>
            <sz val="8"/>
            <color indexed="81"/>
            <rFont val="Tahoma"/>
            <family val="2"/>
          </rPr>
          <t>You must first calculate your mileage and then enter the total here</t>
        </r>
      </text>
    </comment>
    <comment ref="D58" authorId="0">
      <text>
        <r>
          <rPr>
            <b/>
            <sz val="8"/>
            <color indexed="81"/>
            <rFont val="Tahoma"/>
            <family val="2"/>
          </rPr>
          <t>You must first calculate your mileage then enter it here</t>
        </r>
      </text>
    </comment>
    <comment ref="D59" authorId="0">
      <text>
        <r>
          <rPr>
            <b/>
            <sz val="8"/>
            <color indexed="81"/>
            <rFont val="Tahoma"/>
            <family val="2"/>
          </rPr>
          <t>You must first calculate your subsistence then enter it here</t>
        </r>
      </text>
    </comment>
    <comment ref="D60" authorId="1">
      <text>
        <r>
          <rPr>
            <sz val="8"/>
            <color indexed="81"/>
            <rFont val="Tahoma"/>
            <family val="2"/>
          </rPr>
          <t xml:space="preserve">Insert total fares
</t>
        </r>
      </text>
    </comment>
    <comment ref="B63" authorId="1">
      <text>
        <r>
          <rPr>
            <b/>
            <sz val="8"/>
            <color indexed="81"/>
            <rFont val="Tahoma"/>
            <family val="2"/>
          </rPr>
          <t>jmahoney:</t>
        </r>
        <r>
          <rPr>
            <sz val="8"/>
            <color indexed="81"/>
            <rFont val="Tahoma"/>
            <family val="2"/>
          </rPr>
          <t xml:space="preserve">
Enter quantity</t>
        </r>
      </text>
    </comment>
    <comment ref="C63" authorId="1">
      <text>
        <r>
          <rPr>
            <b/>
            <sz val="8"/>
            <color indexed="81"/>
            <rFont val="Tahoma"/>
            <family val="2"/>
          </rPr>
          <t>jmahoney:</t>
        </r>
        <r>
          <rPr>
            <sz val="8"/>
            <color indexed="81"/>
            <rFont val="Tahoma"/>
            <family val="2"/>
          </rPr>
          <t xml:space="preserve">
Enter unit price</t>
        </r>
      </text>
    </comment>
    <comment ref="D63" authorId="1">
      <text>
        <r>
          <rPr>
            <sz val="8"/>
            <color indexed="81"/>
            <rFont val="Tahoma"/>
            <family val="2"/>
          </rPr>
          <t>Total Cost is calculated by excel based on quantity and unit cost figures entered.</t>
        </r>
      </text>
    </comment>
    <comment ref="B74" authorId="1">
      <text>
        <r>
          <rPr>
            <sz val="8"/>
            <color indexed="81"/>
            <rFont val="Tahoma"/>
            <family val="2"/>
          </rPr>
          <t xml:space="preserve">Enter quantity. Excel calculates total cost based on quantity and unit price figures entered. Aggregate or itemize as needed. For example, Registration Fees could be listed as separate items - 1 @ $100, 1 at $75,  1 @ $200. OR 1 @ $375 (with itemization in narrative).   
</t>
        </r>
      </text>
    </comment>
    <comment ref="C74" authorId="1">
      <text>
        <r>
          <rPr>
            <sz val="8"/>
            <color indexed="81"/>
            <rFont val="Tahoma"/>
            <family val="2"/>
          </rPr>
          <t xml:space="preserve">Enter unit cost. Excel calculates total cost based on quantity and unit price figures entered. Aggregate or itemize as needed. For example, Registration Fees could be listed as separate items - 1 @ $100, 1 at $75,  1 @ $200. OR 1 @ $375 (with itemization in narrative).   </t>
        </r>
      </text>
    </comment>
    <comment ref="A94" authorId="1">
      <text>
        <r>
          <rPr>
            <sz val="8"/>
            <color indexed="81"/>
            <rFont val="Tahoma"/>
            <family val="2"/>
          </rPr>
          <t>Describe items/activities supported with non-grant cash.</t>
        </r>
      </text>
    </comment>
  </commentList>
</comments>
</file>

<file path=xl/comments3.xml><?xml version="1.0" encoding="utf-8"?>
<comments xmlns="http://schemas.openxmlformats.org/spreadsheetml/2006/main">
  <authors>
    <author>Mahoney, John (DCJS)</author>
    <author>Wooldridge, Andrew (DCJS)</author>
  </authors>
  <commentList>
    <comment ref="A39" authorId="0">
      <text>
        <r>
          <rPr>
            <b/>
            <sz val="9"/>
            <color indexed="81"/>
            <rFont val="Tahoma"/>
            <family val="2"/>
          </rPr>
          <t>Mahoney, John (DCJS):</t>
        </r>
        <r>
          <rPr>
            <sz val="9"/>
            <color indexed="81"/>
            <rFont val="Tahoma"/>
            <family val="2"/>
          </rPr>
          <t xml:space="preserve">
Discuss with your Finance Officer. Grantees receiving $750,000 or more in combined federal funds must complete a comprehensive Single Audit which may or may not have included the DCJS grant tested as a Major Award.</t>
        </r>
      </text>
    </comment>
    <comment ref="A70" authorId="1">
      <text>
        <r>
          <rPr>
            <b/>
            <sz val="9"/>
            <color indexed="81"/>
            <rFont val="Tahoma"/>
            <family val="2"/>
          </rPr>
          <t>Wooldridge, Andrew (DCJS):</t>
        </r>
        <r>
          <rPr>
            <sz val="9"/>
            <color indexed="81"/>
            <rFont val="Tahoma"/>
            <family val="2"/>
          </rPr>
          <t xml:space="preserve">
what criteria is used here?</t>
        </r>
      </text>
    </comment>
  </commentList>
</comments>
</file>

<file path=xl/sharedStrings.xml><?xml version="1.0" encoding="utf-8"?>
<sst xmlns="http://schemas.openxmlformats.org/spreadsheetml/2006/main" count="352" uniqueCount="270">
  <si>
    <t>Grant Program:</t>
  </si>
  <si>
    <t>Applicant:</t>
  </si>
  <si>
    <t>Jurisdiction(s)                   Served:</t>
  </si>
  <si>
    <t>Grant Period:</t>
  </si>
  <si>
    <t>Type of Application:</t>
  </si>
  <si>
    <t xml:space="preserve">                                                                                                                                    </t>
  </si>
  <si>
    <t>Project Administrator</t>
  </si>
  <si>
    <t>Name:</t>
  </si>
  <si>
    <t>Title:</t>
  </si>
  <si>
    <t>Address:</t>
  </si>
  <si>
    <t>Phone:</t>
  </si>
  <si>
    <t>Fax:</t>
  </si>
  <si>
    <t>E-mail:</t>
  </si>
  <si>
    <t>Brief Project Description:</t>
  </si>
  <si>
    <t>DCJS Funds</t>
  </si>
  <si>
    <t>Total</t>
  </si>
  <si>
    <t xml:space="preserve">          Finance Officer</t>
  </si>
  <si>
    <r>
      <t xml:space="preserve">   </t>
    </r>
    <r>
      <rPr>
        <b/>
        <sz val="10"/>
        <color indexed="9"/>
        <rFont val="Arial"/>
        <family val="2"/>
      </rPr>
      <t xml:space="preserve"> Project Director</t>
    </r>
  </si>
  <si>
    <t>Personnel</t>
  </si>
  <si>
    <t>Consultants</t>
  </si>
  <si>
    <t>Travel/Subsistence</t>
  </si>
  <si>
    <t>Equipment</t>
  </si>
  <si>
    <t>Indirect Costs</t>
  </si>
  <si>
    <t>Totals:</t>
  </si>
  <si>
    <t>Section A. Project Budget                          Summary</t>
  </si>
  <si>
    <t>Grand Total:</t>
  </si>
  <si>
    <t>a. Names of Employees</t>
  </si>
  <si>
    <t>Position Titles</t>
  </si>
  <si>
    <t>Annual Salary Rate</t>
  </si>
  <si>
    <t>Hours Devoted</t>
  </si>
  <si>
    <t>TOTAL</t>
  </si>
  <si>
    <t>Total:</t>
  </si>
  <si>
    <t>FICA % =</t>
  </si>
  <si>
    <t>Group Life Ins.</t>
  </si>
  <si>
    <t>TOTAL PERSONNEL (a+b):</t>
  </si>
  <si>
    <t>a. Individual Consultants                                                                                                     Type:</t>
  </si>
  <si>
    <t>TOTAL CONSULTANTS (a+b+c)</t>
  </si>
  <si>
    <t>3. Travel and Subsistence for Project Personnel</t>
  </si>
  <si>
    <t>c. Subsistence ___________ days x ________ per day      =</t>
  </si>
  <si>
    <t>d. Air or other fares ____________                  =</t>
  </si>
  <si>
    <t>Total Travel:</t>
  </si>
  <si>
    <t>4. Equipment</t>
  </si>
  <si>
    <t>Type</t>
  </si>
  <si>
    <t>Quantity</t>
  </si>
  <si>
    <t>Unit Price</t>
  </si>
  <si>
    <t>Total Equipment:</t>
  </si>
  <si>
    <t>5. Supplies and Other Expenses</t>
  </si>
  <si>
    <t>Total Supplies and Other:</t>
  </si>
  <si>
    <t>6. Indirect Costs</t>
  </si>
  <si>
    <t>Total Indirect Cost:</t>
  </si>
  <si>
    <t>GRAND TOTAL:</t>
  </si>
  <si>
    <t>TOTAL:</t>
  </si>
  <si>
    <t>$</t>
  </si>
  <si>
    <t>Grant Application____________________________________</t>
  </si>
  <si>
    <t>Supplies/Other Operating Expenses</t>
  </si>
  <si>
    <t>a. Local Mileage ______ x _____ per mile              =</t>
  </si>
  <si>
    <t>Total Cost</t>
  </si>
  <si>
    <t>2. Consultants  NA</t>
  </si>
  <si>
    <t>FEDERAL 75%</t>
  </si>
  <si>
    <t xml:space="preserve"> STATE 25%</t>
  </si>
  <si>
    <t>STATE 25%</t>
  </si>
  <si>
    <t xml:space="preserve">      Federal 75%</t>
  </si>
  <si>
    <r>
      <t xml:space="preserve">     </t>
    </r>
    <r>
      <rPr>
        <b/>
        <sz val="10"/>
        <rFont val="Arial"/>
        <family val="2"/>
      </rPr>
      <t xml:space="preserve"> State</t>
    </r>
    <r>
      <rPr>
        <sz val="10"/>
        <rFont val="Arial"/>
        <family val="2"/>
      </rPr>
      <t xml:space="preserve"> </t>
    </r>
    <r>
      <rPr>
        <b/>
        <sz val="10"/>
        <rFont val="Arial"/>
        <family val="2"/>
      </rPr>
      <t>25%</t>
    </r>
  </si>
  <si>
    <t>Department of Criminal Justice Services, 1100 Bank Street, Richmond, Virginia 23219     ATTACHMENT 1</t>
  </si>
  <si>
    <r>
      <rPr>
        <u/>
        <sz val="10"/>
        <color indexed="9"/>
        <rFont val="Arial"/>
        <family val="2"/>
      </rPr>
      <t>Non-Grant</t>
    </r>
    <r>
      <rPr>
        <sz val="10"/>
        <color indexed="9"/>
        <rFont val="Arial"/>
        <family val="2"/>
      </rPr>
      <t xml:space="preserve"> Funds </t>
    </r>
    <r>
      <rPr>
        <u/>
        <sz val="10"/>
        <color indexed="9"/>
        <rFont val="Arial"/>
        <family val="2"/>
      </rPr>
      <t xml:space="preserve">Now </t>
    </r>
    <r>
      <rPr>
        <sz val="10"/>
        <color indexed="9"/>
        <rFont val="Arial"/>
        <family val="2"/>
      </rPr>
      <t>Budgeted</t>
    </r>
  </si>
  <si>
    <t>Enter ORIGINAL APPROVED FY16 DCJS GRANT TOTALS in ORANGE fields (How much you have in your original grant)</t>
  </si>
  <si>
    <t>TOTAL REQUEST</t>
  </si>
  <si>
    <t>Fringe Benefits</t>
  </si>
  <si>
    <t>Travel</t>
  </si>
  <si>
    <t>Supplies and Other Expenses</t>
  </si>
  <si>
    <t xml:space="preserve">Budget Category </t>
  </si>
  <si>
    <t>Total Requested</t>
  </si>
  <si>
    <r>
      <t xml:space="preserve">7. </t>
    </r>
    <r>
      <rPr>
        <b/>
        <i/>
        <u/>
        <sz val="8"/>
        <rFont val="Arial"/>
        <family val="2"/>
      </rPr>
      <t xml:space="preserve">REQUIRED TO DEMONSTRATE NON-SUPPLANTATION </t>
    </r>
    <r>
      <rPr>
        <i/>
        <sz val="8"/>
        <rFont val="Arial"/>
        <family val="2"/>
      </rPr>
      <t>- Cash funds/Value of in-Kind from sources other than grant supporting this project - (itemize). (Not added to Project Budget Summary accounts.)</t>
    </r>
  </si>
  <si>
    <t>Other Federal Funds</t>
  </si>
  <si>
    <t>Local Funds</t>
  </si>
  <si>
    <t>Other Non-Federal Funds</t>
  </si>
  <si>
    <t># Grant funded FTE's</t>
  </si>
  <si>
    <t># Non-grant funded victim assistance FTE's</t>
  </si>
  <si>
    <t># volunteer hours expected to support grant funded work</t>
  </si>
  <si>
    <t>b. Non-local Miles _1200_____ x __.54____ per mile              =</t>
  </si>
  <si>
    <t>Director</t>
  </si>
  <si>
    <t xml:space="preserve">Retirement </t>
  </si>
  <si>
    <t>Example data (put your information here)</t>
  </si>
  <si>
    <t>Other (Itemize)= Describe EXAMPLE Disability</t>
  </si>
  <si>
    <t>ESTIMATE % Grant Funds Supporting:</t>
  </si>
  <si>
    <t>DV</t>
  </si>
  <si>
    <t>SA</t>
  </si>
  <si>
    <t>Child Victims</t>
  </si>
  <si>
    <t>Enter Project Title Here, e.g Henrico Co. VW:</t>
  </si>
  <si>
    <t>ABC VW</t>
  </si>
  <si>
    <t>Your County</t>
  </si>
  <si>
    <t>Enter Project Location, e.g. Henrico Co.</t>
  </si>
  <si>
    <t>Fund as Requested?</t>
  </si>
  <si>
    <t>Change Recommended</t>
  </si>
  <si>
    <t>DCJS Review</t>
  </si>
  <si>
    <t>Calc</t>
  </si>
  <si>
    <t>Enter REQUESTED funds/values in GREEN cells. (Green Cells REQUIRE a value in order to calculate).</t>
  </si>
  <si>
    <t>Email</t>
  </si>
  <si>
    <t>Phone</t>
  </si>
  <si>
    <t>phone</t>
  </si>
  <si>
    <t>email</t>
  </si>
  <si>
    <t xml:space="preserve">DCJS </t>
  </si>
  <si>
    <t xml:space="preserve">DCJS FUNDS </t>
  </si>
  <si>
    <t>(2080 hrs. = 1 FTE)</t>
  </si>
  <si>
    <t>Enter descriptive information in BLUE fields (What is the expense?) (Example data and descriptions below should be deleted).</t>
  </si>
  <si>
    <t>Project Contact person</t>
  </si>
  <si>
    <t>Cost Pr. Hr.</t>
  </si>
  <si>
    <t>Tot. Hrs</t>
  </si>
  <si>
    <t xml:space="preserve">c. Consultants' Subsistence and Travel </t>
  </si>
  <si>
    <t># Days</t>
  </si>
  <si>
    <t>Daily Rate</t>
  </si>
  <si>
    <t>b. Organizations &amp; Associations Fee and Time Devoted</t>
  </si>
  <si>
    <t>Tot. Cost</t>
  </si>
  <si>
    <t>Other/Under-Served</t>
  </si>
  <si>
    <t xml:space="preserve">DCJS FUNDS - </t>
  </si>
  <si>
    <t xml:space="preserve">Fiscal Year </t>
  </si>
  <si>
    <t>Current Grant # (if applicable):</t>
  </si>
  <si>
    <t>Name</t>
  </si>
  <si>
    <r>
      <t xml:space="preserve"># volunteer </t>
    </r>
    <r>
      <rPr>
        <b/>
        <u/>
        <sz val="10"/>
        <rFont val="Arial"/>
        <family val="2"/>
      </rPr>
      <t>hours</t>
    </r>
    <r>
      <rPr>
        <b/>
        <sz val="10"/>
        <rFont val="Arial"/>
        <family val="2"/>
      </rPr>
      <t xml:space="preserve"> expected to support grant funded project</t>
    </r>
  </si>
  <si>
    <t>set breakout%</t>
  </si>
  <si>
    <t>Annual victim and witness service targets, required program development objectives, and other required certifications.</t>
  </si>
  <si>
    <t>“General Grant Conditions and Assurances” etc. provided</t>
  </si>
  <si>
    <t>Cooperative agreements with appropriate agencies listed/attached, if necessary</t>
  </si>
  <si>
    <t>Cover sheet of Grant Application is completed and signed; received on-time</t>
  </si>
  <si>
    <t>An itemized Budget Narrative provided</t>
  </si>
  <si>
    <t>If additional staff are requested, an organizational chart is provided.</t>
  </si>
  <si>
    <t>Need justification provided, if necessary</t>
  </si>
  <si>
    <r>
      <t xml:space="preserve">Please resubmit your grant application </t>
    </r>
    <r>
      <rPr>
        <u/>
        <sz val="12"/>
        <rFont val="Arial"/>
        <family val="2"/>
      </rPr>
      <t>cover sheet</t>
    </r>
    <r>
      <rPr>
        <sz val="12"/>
        <rFont val="Arial"/>
        <family val="2"/>
      </rPr>
      <t xml:space="preserve"> signed by the city/county administrator.</t>
    </r>
  </si>
  <si>
    <t>No</t>
  </si>
  <si>
    <t>Yes</t>
  </si>
  <si>
    <t>Please provide proposed annual victim targets for fiscal year ____. (Complete “Annual Targets for Victim/Witness Program Service Objectives (Victims)”)</t>
  </si>
  <si>
    <t>Please provide proposed annual witness targets for fiscal year _____. (Complete “Annual Targets for Victim/Witness Program Service Objectives (Witnesses)”)</t>
  </si>
  <si>
    <r>
      <t xml:space="preserve">Please provide annual </t>
    </r>
    <r>
      <rPr>
        <u/>
        <sz val="12"/>
        <rFont val="Arial"/>
        <family val="2"/>
      </rPr>
      <t>targets for the following</t>
    </r>
    <r>
      <rPr>
        <sz val="12"/>
        <rFont val="Arial"/>
        <family val="2"/>
      </rPr>
      <t xml:space="preserve"> services:</t>
    </r>
  </si>
  <si>
    <t>Please provide assurances that your program will provide required program development objectives. (“Annual Targets for Victim/Witness Program Service Objectives (Victims)”; see ”Program Development” section).</t>
  </si>
  <si>
    <t>Please provide assurances that your program will comply with other required certifications. (Complete “Annual Targets for Victim/Witness Program Service Objectives (Witnesses)”; see ”Other Required Certifications” section).</t>
  </si>
  <si>
    <t>Please provide completed and signed copies of “General Grant Conditions and Assurances” and the “Certifications Regarding Lobbying; Debarment, Suspension and Other Responsibility Matters; and Drug-Free Workplace Requirements.”</t>
  </si>
  <si>
    <t>Other Funding/NonSupplantation</t>
  </si>
  <si>
    <t>Local unit of government or non-profit; direct service focus; follows program model</t>
  </si>
  <si>
    <t>Eligibility and Technical Compliance</t>
  </si>
  <si>
    <t>Comments:</t>
  </si>
  <si>
    <t>Reviewer Defined</t>
  </si>
  <si>
    <t>Special Conditions</t>
  </si>
  <si>
    <t>Please revise your budget and budget narrative to reflect the following changes:  test</t>
  </si>
  <si>
    <r>
      <t>Issues to consider include:</t>
    </r>
    <r>
      <rPr>
        <sz val="12"/>
        <rFont val="Arial"/>
        <family val="2"/>
      </rPr>
      <t xml:space="preserve"> Does applicant clearly justify that the use of outside consultants will significantly and enhance project effectiveness?</t>
    </r>
  </si>
  <si>
    <r>
      <t>Issues to consider include:</t>
    </r>
    <r>
      <rPr>
        <sz val="12"/>
        <rFont val="Arial"/>
        <family val="2"/>
      </rPr>
      <t xml:space="preserve"> Is requested travel necessary and essential to providing direct services or developing the skills of direct service providers? Are grant funds used to cover travel costs of the project’s direct service providers only? Are out of state travel or air fares requested? Is adequate justification presented?</t>
    </r>
  </si>
  <si>
    <r>
      <t xml:space="preserve">Issues to consider include: </t>
    </r>
    <r>
      <rPr>
        <sz val="12"/>
        <rFont val="Arial"/>
        <family val="2"/>
      </rPr>
      <t xml:space="preserve">Is each position requested currently grant funded? Is each position requested listed by title/name with annual salary, total hours, and itemized benefits? Are salaries requested reasonable and consistent with local policies and similar positions? Are new positions justified? </t>
    </r>
  </si>
  <si>
    <r>
      <rPr>
        <b/>
        <sz val="12"/>
        <rFont val="Arial"/>
        <family val="2"/>
      </rPr>
      <t xml:space="preserve">Issues to consider include: </t>
    </r>
    <r>
      <rPr>
        <sz val="12"/>
        <rFont val="Arial"/>
        <family val="2"/>
      </rPr>
      <t>Is requested equipment essential to program operations? Will requested equipment significantly enhance the provision of direct services? Does the applicant document the necessity and cost effectiveness of requested expenditures? Is requested equipment appropriate given staffing level and previously approved expenditures? Is requested equipment to used exclusively for victim related activities or will grant support a pro-rated share?</t>
    </r>
  </si>
  <si>
    <r>
      <rPr>
        <b/>
        <sz val="12"/>
        <rFont val="Arial"/>
        <family val="2"/>
      </rPr>
      <t xml:space="preserve">Issues to consider include: </t>
    </r>
    <r>
      <rPr>
        <sz val="12"/>
        <rFont val="Arial"/>
        <family val="2"/>
      </rPr>
      <t xml:space="preserve">Are all costs itemized? For each itemized cost, are the basis for computation and the rationale used to determine the basis shown? Are office space rental expenses requested? If so, does the applicant provide adequate data and justification? How many memberships are requested? (3=max.). Are memberships in the name of the agency or a position title rather than in the name of an individual? Does applicant document the necessity and cost effectiveness of any requested equipment maintenance expenditures? . </t>
    </r>
  </si>
  <si>
    <r>
      <t xml:space="preserve">The federal Office for Victims of Crime (OVC) requires collection of data regarding non-VOCA funds supporting this project. Additionally, information regarding staffing levels and volunteer hours contributed are required. OVC requires this information, in part, to document non-supplantation. The DOJ 2015 Grants Financial Guide describes supplantation as follows: "Federal funds must be used to supplement existing state and local funds for program activities and must not supplant those funds that have been appropriated for the same purpose." </t>
    </r>
    <r>
      <rPr>
        <u/>
        <sz val="12"/>
        <rFont val="Arial"/>
        <family val="2"/>
      </rPr>
      <t>As necessary, describe any concerns and recommended changes regarding the funding, staffing, and volunteer hours information.  Does applicant provide assurance that grant funds supplement existing state and local funds and  do not supplant those funds that have been appropriated for the same purpose? Does applicant adequately  describe non-grant funds supporting the project and identify records which document the level of non-VOCA support and satisfy the non-supplantation requirement?</t>
    </r>
  </si>
  <si>
    <t>Budget All-In-One Special Condition</t>
  </si>
  <si>
    <t>Need and Implementation Review</t>
  </si>
  <si>
    <t>Budget Review</t>
  </si>
  <si>
    <r>
      <t xml:space="preserve">Please provide the exact language of any recommended budget special conditions. Describe each specific change and the supporting rationale as appropriate. </t>
    </r>
    <r>
      <rPr>
        <b/>
        <u/>
        <sz val="12"/>
        <rFont val="Arial"/>
        <family val="2"/>
      </rPr>
      <t>Provide "all-in-one" budget special condition below</t>
    </r>
    <r>
      <rPr>
        <b/>
        <sz val="12"/>
        <rFont val="Arial"/>
        <family val="2"/>
      </rPr>
      <t>. Your all- in-one statement below will get carried over to the special conditon page.</t>
    </r>
  </si>
  <si>
    <t>Grant Reviewer: Enter any budget revisions in DCJS Review Column</t>
  </si>
  <si>
    <t>Provide Non-Grant Funding Information in YELLOW cells at bottom.</t>
  </si>
  <si>
    <t>Please provide cooperative agreements with local: (edit/select) Domestic violence shelter, sexual assault crisis center, sheriff’s office, police department, Commonwealth’s attorney’s office, probation.</t>
  </si>
  <si>
    <t>Includes an organizational chart which demonstrates staff location and chain of command within the organization.</t>
  </si>
  <si>
    <t>Describes how volunteers will be utilized.</t>
  </si>
  <si>
    <t xml:space="preserve">Includes written cooperative agreements. </t>
  </si>
  <si>
    <t>Describes how the applicant will maintain confidentiality of client-counselor information.</t>
  </si>
  <si>
    <t>Implementation Plan provided, if necessary</t>
  </si>
  <si>
    <t xml:space="preserve">Describes activities which will be conducted in order to accomplish each of the programs service objectives.
</t>
  </si>
  <si>
    <t>Please provide a project Need Justification descrbing the need which this program will address, including the number and types of clients eligible for proposed services and the percentage of those eligible who will be served.</t>
  </si>
  <si>
    <t xml:space="preserve">Please provide an Implementation Plan describing what will be done in order to accomplish each of the program's service objectives and providing other required information. </t>
  </si>
  <si>
    <r>
      <t xml:space="preserve">Salaries/Wages </t>
    </r>
    <r>
      <rPr>
        <b/>
        <sz val="10"/>
        <rFont val="Arial"/>
        <family val="2"/>
      </rPr>
      <t>(Revised Tot. Below)</t>
    </r>
  </si>
  <si>
    <t>Fed ID #</t>
  </si>
  <si>
    <t>Program Title/Sponsor:</t>
  </si>
  <si>
    <t>Congressional District(s)</t>
  </si>
  <si>
    <t>Faith Based Org:</t>
  </si>
  <si>
    <t>Best Practice</t>
  </si>
  <si>
    <t>CCPC</t>
  </si>
  <si>
    <t>DUNS Number</t>
  </si>
  <si>
    <t xml:space="preserve">See Grant Guidelines for Complete Instructions.
 Grant Program – List the grant program you are applying for.
 Congressional Districts – List the congressional districts that will benefit from this program.
 Applicant – Use this space to provide the name of the locality or state agency applying. 
 Faith Based Organization – Is the applicant a faith-based organization?
 Applicant FIN – Use this space to provide the applicant’s federal Identification number.
 Best Practice – For JJDP programs only.
 Jurisdiction(s) Served - List all localities to be served; or indicate "statewide" if that is appropriate. 
 Program Title - List the specific title of the grant program category, if any, under which you are requesting funds; for example "Multidisciplinary Partnerships."
 Certified Crime Prevention Community – Has your locality been certified by DCJS?
 Targeted Age – For JJDP programs only, list the age range of those who will benefit from these services.
 Grant Period – Provide the proposed grant period.
 DUNS Number – Provide the Data Universal Numbering (DUNS) Number.  DUNS number is a unique nine-character identification number provided by Dun and Bradstreet.  If you do not have a number for the locality or organization, please go to the website http://fedgov.dnb.com/webform.
 Type of Application – New, Continuation or revised application
 Rural, Urban or Suburban – Check the box that best describes the applicant locality.
 Project Director, Project Administrator, and Finance Officer
o Project Director – The person who will have day-to-day responsibility for managing the project. 
o Project Administrator – The person who has authority to formally commit the locality or state agency to complying with all the terms of the grant application including the provision of the required cash match. This must be the city, county or town manager; the chief elected officer of the locality, such as the Mayor or Chairman of the Board of Supervisors; or, in the case of a state agency, the agency head. If someone other than one of these officials has been delegated the authority to sign, and signs the grant application, provide a copy of the letter, memorandum or other document by which the signing authority was delegated. 
o Finance Officer – The person who will be responsible for fiscal management of funds.
 It is extremely important that you provide e-mail address, telephone and fax numbers for each person.
 Brief Project Description – A short description of the proposed project.
 Project Budget Summary – Total figures from “Itemized Budget.”
</t>
  </si>
  <si>
    <r>
      <rPr>
        <b/>
        <sz val="11"/>
        <rFont val="Arial"/>
        <family val="2"/>
      </rPr>
      <t xml:space="preserve">To apply a special condition, select "Yes" in the drop down box (col B). Edit text in Column C to reflect approariate fiscal year and provide sufficient detail. Prepare content so that each selected condition can be pasted into GMIS. </t>
    </r>
    <r>
      <rPr>
        <b/>
        <u/>
        <sz val="11"/>
        <rFont val="Arial"/>
        <family val="2"/>
      </rPr>
      <t xml:space="preserve">For the budget special condition directly below only </t>
    </r>
    <r>
      <rPr>
        <b/>
        <sz val="11"/>
        <rFont val="Arial"/>
        <family val="2"/>
      </rPr>
      <t>- Go to the Budget Review worksheet and edit there. Content will be presented below</t>
    </r>
    <r>
      <rPr>
        <sz val="11"/>
        <rFont val="Arial"/>
        <family val="2"/>
      </rPr>
      <t>.</t>
    </r>
  </si>
  <si>
    <t>Exceptional</t>
  </si>
  <si>
    <t>Exceeds requirements and demonstrates an exceptional understanding of requirements, goals and objectives. One or more major strengths exist. No significant weaknesses exist.</t>
  </si>
  <si>
    <t>Acceptable</t>
  </si>
  <si>
    <t>Demonstrates an acceptable understanding of requirements, goals and objectives. There may be strengths and weaknesses, however strengths outweigh the weaknesses.</t>
  </si>
  <si>
    <t>Marginal</t>
  </si>
  <si>
    <t>Demonstrates a fair understanding of the requirements, goals and objectives. Weaknesses have been found that out balance strengths. Weaknesses will be difficult to correct.</t>
  </si>
  <si>
    <t>Your Locality</t>
  </si>
  <si>
    <t>Your Locality's Federal ID</t>
  </si>
  <si>
    <t xml:space="preserve">districts #'s </t>
  </si>
  <si>
    <t xml:space="preserve">XYZ County Victim/Witness Program - Commonwealth's Attorneys Office </t>
  </si>
  <si>
    <t>9 digit #</t>
  </si>
  <si>
    <t>V/W Director</t>
  </si>
  <si>
    <t>Co. Administrator</t>
  </si>
  <si>
    <t>Person formally commits locality</t>
  </si>
  <si>
    <t>City Manager</t>
  </si>
  <si>
    <t>State Agency Head</t>
  </si>
  <si>
    <t>Fiscal Manager</t>
  </si>
  <si>
    <t>Signature of Project Administrator: SIGN HERE</t>
  </si>
  <si>
    <t>Manager of day to day operations</t>
  </si>
  <si>
    <t>IMPORTANT</t>
  </si>
  <si>
    <t xml:space="preserve"> The XYZ victim/witness program provides comprehensive information and direct services to crime victims and witnesses in accordance with the Crime Victim and Witness Rights Act and other applicable victims’ rights laws. During July 1, 2018 through June 30, 2019 (FY2019), it is estimated that 500 victims and 30 witnesses will receive direct services through this program. For the period July 1, 2017 through December 31, 2017, the program provided direct services to 288 victims and 20 witnesses. We anticipate 80 volunteer hours to be provided in FY2019.</t>
  </si>
  <si>
    <t>FY 19</t>
  </si>
  <si>
    <t>Propose one ANNUAL budget (effective for the next three years)</t>
  </si>
  <si>
    <t># Victims Served 7/1/17 -12/31/17</t>
  </si>
  <si>
    <r>
      <t xml:space="preserve"># </t>
    </r>
    <r>
      <rPr>
        <b/>
        <u/>
        <sz val="10"/>
        <rFont val="Arial"/>
        <family val="2"/>
      </rPr>
      <t>Non-Grant funded</t>
    </r>
    <r>
      <rPr>
        <b/>
        <sz val="10"/>
        <rFont val="Arial"/>
        <family val="2"/>
      </rPr>
      <t xml:space="preserve"> victim assistance FTE's</t>
    </r>
  </si>
  <si>
    <t># Direct Service Victims to be served during FY</t>
  </si>
  <si>
    <t># Direct Service Witnesses to be served during FY</t>
  </si>
  <si>
    <t>Non-Grant Funds Budgeted for FY as of 7/1/17</t>
  </si>
  <si>
    <t>All localities to be served inc. zip code</t>
  </si>
  <si>
    <r>
      <rPr>
        <b/>
        <sz val="12"/>
        <rFont val="Arial"/>
        <family val="2"/>
      </rPr>
      <t xml:space="preserve">Issues to consider include: </t>
    </r>
    <r>
      <rPr>
        <sz val="12"/>
        <rFont val="Arial"/>
        <family val="2"/>
      </rPr>
      <t xml:space="preserve">Are proposed costs readily assignable to typical line items? Does the applicant adequately address how direct service delivery will be impacted with or without approval of indirect costs? Approved costs must come from within projected maximum award. Does applicant have an approved rate? If not, amount cannot exceed 10% of requested amount/award (TMDC). </t>
    </r>
  </si>
  <si>
    <r>
      <t>Continuation Applicants.</t>
    </r>
    <r>
      <rPr>
        <u/>
        <sz val="12"/>
        <rFont val="Arial"/>
        <family val="2"/>
      </rPr>
      <t xml:space="preserve"> Issues to consider: Provides clear concise justification for the requested funding level; compares service delivery in FY15-16 to service delivery in FY18 or otherwise demonstrates that requested funding level is allowable, appropriate, and reasonable, and that the program operates cost effectively; describes plans to improve and expand service delivery.</t>
    </r>
    <r>
      <rPr>
        <b/>
        <sz val="12"/>
        <rFont val="Arial"/>
        <family val="2"/>
      </rPr>
      <t xml:space="preserve">                                                                                                           NEW Applicants - Need Justification and Implementation Plan.</t>
    </r>
    <r>
      <rPr>
        <sz val="12"/>
        <rFont val="Arial"/>
        <family val="2"/>
      </rPr>
      <t xml:space="preserve"> Issues to consider: Applicant describes the need which this program will address, including the number and types of clients eligible for proposed services and the percentage of those eligible who will be served. Implementation Plan: NEW applicants should describe what they will do in order to accomplish each of the program's service objectives.  Victim/witness program applicants must provide an implementation strategy for each required service objective. If required, Implementation Plan:</t>
    </r>
  </si>
  <si>
    <t>E, A, or, M</t>
  </si>
  <si>
    <t>Overall Budget Evaluation</t>
  </si>
  <si>
    <t>a</t>
  </si>
  <si>
    <t xml:space="preserve">DCJS VOCA Grant Risk Assessment Form </t>
  </si>
  <si>
    <t>Grantee:</t>
  </si>
  <si>
    <t>Grant Program Name:</t>
  </si>
  <si>
    <t>Grant #:</t>
  </si>
  <si>
    <t>Grantee Responses</t>
  </si>
  <si>
    <t>Score (Hidden)</t>
  </si>
  <si>
    <t>yes</t>
  </si>
  <si>
    <t xml:space="preserve">Did your organization meet the threshold for a Single Audit in accordance with Federal Regulation 2 CFR 200 Subpart F ($750,000 or more in total Federal award expenditures during your latest fiscal year)? </t>
  </si>
  <si>
    <t>If Yes, date Single Audit uploaded to Federal Audit Clearinghouse @ https://harvester.census.gov/facweb/</t>
  </si>
  <si>
    <t>Date:</t>
  </si>
  <si>
    <t>What is the total amount of grant funds requested (federal + match)? Indicate "Yes" beside the ONE description that most closely matches your request.</t>
  </si>
  <si>
    <t>Less than or equal to $150,000</t>
  </si>
  <si>
    <t>More than $150,000 and less than or equal to $300,000.</t>
  </si>
  <si>
    <t>More than $300,000</t>
  </si>
  <si>
    <t>Does the Agency have previous VOCA grant management experience?  Indicate "Yes" beside the ONE description that most closely matches your situation.</t>
  </si>
  <si>
    <t>3+ years</t>
  </si>
  <si>
    <t>1-3 Years</t>
  </si>
  <si>
    <t>None</t>
  </si>
  <si>
    <r>
      <t>Has there been new hire/turnover in</t>
    </r>
    <r>
      <rPr>
        <b/>
        <sz val="11"/>
        <color rgb="FFFF0000"/>
        <rFont val="Arial"/>
        <family val="2"/>
      </rPr>
      <t xml:space="preserve"> </t>
    </r>
    <r>
      <rPr>
        <b/>
        <sz val="11"/>
        <rFont val="Arial"/>
        <family val="2"/>
      </rPr>
      <t>key grant staff in the past 12 months? Indicate "Yes" beside the ONE description that most closely matches your situation.</t>
    </r>
  </si>
  <si>
    <t>1 position</t>
  </si>
  <si>
    <t>More than 1 position</t>
  </si>
  <si>
    <t>Does the organization have an accounting/financial management system in place that meets the standard of accurately recording and tracking the receipt and expenditure of awarded funds (including any required match).</t>
  </si>
  <si>
    <t>Our system meets this standard</t>
  </si>
  <si>
    <t>Over the past 12 months, has the program met deadlines for submission of financial and programmatic reports, (Indicate "Yes" if you met the 12th working day following the close of a quarter deadline, or received a deadline extension granted by DCJS).</t>
  </si>
  <si>
    <t>If your organization didn't meet the threshold for a Single Audit, was there an independent financial statement audit performed during the prior two years?  Indicate "Yes" beside the ONE description that most closely matches your situation.</t>
  </si>
  <si>
    <t>Independent financial statement audit performed</t>
  </si>
  <si>
    <t>If conducted, enter date of last audit.</t>
  </si>
  <si>
    <t>Has there been on-site DCJS monitoring of the agency during the prior two years?  Indicate "Yes" or "No".</t>
  </si>
  <si>
    <t>If conducted, enter date of last on-site monitoring.</t>
  </si>
  <si>
    <t xml:space="preserve"> </t>
  </si>
  <si>
    <r>
      <t xml:space="preserve">Did the previous audit or on-site DCJS monitoring include significant findings or questioned costs </t>
    </r>
    <r>
      <rPr>
        <b/>
        <i/>
        <sz val="11"/>
        <rFont val="Arial"/>
        <family val="2"/>
      </rPr>
      <t>related</t>
    </r>
    <r>
      <rPr>
        <b/>
        <sz val="11"/>
        <rFont val="Arial"/>
        <family val="2"/>
      </rPr>
      <t xml:space="preserve"> to your DCJS grant program? (Answer "Yes" or "No." Significant findings/costs  are those that require corrective actions).</t>
    </r>
  </si>
  <si>
    <t>no</t>
  </si>
  <si>
    <t>Assessment Completed By (Name/Title):</t>
  </si>
  <si>
    <t>Date Assessment Completed:</t>
  </si>
  <si>
    <t>DCJS Monitor Questions (Grant Applicants won't see these. Complete at or after grant review)</t>
  </si>
  <si>
    <t>Single Audit performed - DCJS grant included in testing as Major Award</t>
  </si>
  <si>
    <t xml:space="preserve">Does the Agency have recurring/unresolved issues (e.g. Internal control/financial management issues; performance issues; programmatic noncompliance)? If yes, issues are: </t>
  </si>
  <si>
    <t>Minimal</t>
  </si>
  <si>
    <t>Moderate</t>
  </si>
  <si>
    <t>Severe</t>
  </si>
  <si>
    <t>Comments/Summary Description: Late Reports etc.</t>
  </si>
  <si>
    <t>Critical - Monitor ASAP- (e.g. Significant mismanagement likely)</t>
  </si>
  <si>
    <t>Priority - Monitor this year (Multiple concerns)</t>
  </si>
  <si>
    <r>
      <t>Nominal - Monitor within four</t>
    </r>
    <r>
      <rPr>
        <sz val="11"/>
        <rFont val="Arial"/>
        <family val="2"/>
      </rPr>
      <t xml:space="preserve"> years</t>
    </r>
  </si>
  <si>
    <t xml:space="preserve">Comments: </t>
  </si>
  <si>
    <t xml:space="preserve">Total Score </t>
  </si>
  <si>
    <t>Risk Levels</t>
  </si>
  <si>
    <t>Low  (    )</t>
  </si>
  <si>
    <t>Moderate  (    )</t>
  </si>
  <si>
    <t>High  (    )</t>
  </si>
  <si>
    <t>Monitor Rec: Monitor by:(Auto Filled by your assessment above)</t>
  </si>
  <si>
    <t>Low risk = &lt;</t>
  </si>
  <si>
    <t xml:space="preserve">High Risk = &gt; </t>
  </si>
  <si>
    <r>
      <rPr>
        <b/>
        <u/>
        <sz val="11"/>
        <rFont val="Arial"/>
        <family val="2"/>
      </rPr>
      <t>Purpose:</t>
    </r>
    <r>
      <rPr>
        <b/>
        <sz val="11"/>
        <rFont val="Arial"/>
        <family val="2"/>
      </rPr>
      <t xml:space="preserve"> </t>
    </r>
    <r>
      <rPr>
        <sz val="11"/>
        <rFont val="Arial"/>
        <family val="2"/>
      </rPr>
      <t xml:space="preserve">2 CFR 200.331 requires that DCJS evaluate each subrecipient's risk of noncompliance with federal statutes, regulations, and the terms and conditions of the subaward. Our goal is to support and assist you in evaluating and your compliance and to efficiently address any risks identified. Your completion of this brief assessment supports that goal. </t>
    </r>
  </si>
  <si>
    <t>Monitor assessment of relative monitoring priority:   Consider whether there are risks not adequately captured by previous questions, e.g. financial problems or issues which may indicate risk of insolvency, poor financial management practices, unresolved/recent allegations of significant mismanagement, etc.  Indicate "Yes" beside the description that most closely matches your assessment.</t>
  </si>
  <si>
    <t>Moderate Risk = &gt; &lt;</t>
  </si>
  <si>
    <t>SAM.gov</t>
  </si>
  <si>
    <t>Has your Agency/Locality  registered in the Federal System for Award Management (SAM) and ATTACHED a PDF file verifying registration?</t>
  </si>
  <si>
    <t>a. Budget Category Itemization                                                                                               1. Personnel/Employees</t>
  </si>
  <si>
    <t>18-X1234VW16</t>
  </si>
  <si>
    <r>
      <rPr>
        <b/>
        <sz val="11"/>
        <rFont val="Arial"/>
        <family val="2"/>
      </rPr>
      <t xml:space="preserve">Instructions: </t>
    </r>
    <r>
      <rPr>
        <u/>
        <sz val="11"/>
        <rFont val="Arial"/>
        <family val="2"/>
      </rPr>
      <t xml:space="preserve">Please provide </t>
    </r>
    <r>
      <rPr>
        <b/>
        <u/>
        <sz val="11"/>
        <rFont val="Arial"/>
        <family val="2"/>
      </rPr>
      <t>Yes, No</t>
    </r>
    <r>
      <rPr>
        <u/>
        <sz val="11"/>
        <rFont val="Arial"/>
        <family val="2"/>
      </rPr>
      <t xml:space="preserve">, or </t>
    </r>
    <r>
      <rPr>
        <b/>
        <u/>
        <sz val="11"/>
        <rFont val="Arial"/>
        <family val="2"/>
      </rPr>
      <t xml:space="preserve">dates </t>
    </r>
    <r>
      <rPr>
        <u/>
        <sz val="11"/>
        <rFont val="Arial"/>
        <family val="2"/>
      </rPr>
      <t xml:space="preserve">in cells, as appropriate. </t>
    </r>
    <r>
      <rPr>
        <b/>
        <u/>
        <sz val="11"/>
        <rFont val="Arial"/>
        <family val="2"/>
      </rPr>
      <t>Each question requires only ONE response.</t>
    </r>
  </si>
  <si>
    <t>b. Fringe Benefits                                                                                                                                                                %                         Salary                         Total Cost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</si>
</sst>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quot;$&quot;#,##0.00"/>
    <numFmt numFmtId="165" formatCode="&quot;$&quot;#,##0"/>
    <numFmt numFmtId="166" formatCode="#,##0.0"/>
    <numFmt numFmtId="167" formatCode="0.0"/>
  </numFmts>
  <fonts count="45" x14ac:knownFonts="1">
    <font>
      <sz val="10"/>
      <name val="Arial"/>
    </font>
    <font>
      <b/>
      <sz val="10"/>
      <name val="Arial"/>
      <family val="2"/>
    </font>
    <font>
      <sz val="10"/>
      <name val="Arial"/>
      <family val="2"/>
    </font>
    <font>
      <b/>
      <sz val="9"/>
      <name val="Arial"/>
      <family val="2"/>
    </font>
    <font>
      <sz val="10"/>
      <color indexed="9"/>
      <name val="Arial"/>
      <family val="2"/>
    </font>
    <font>
      <b/>
      <sz val="10"/>
      <color indexed="9"/>
      <name val="Arial"/>
      <family val="2"/>
    </font>
    <font>
      <b/>
      <sz val="8"/>
      <name val="Arial"/>
      <family val="2"/>
    </font>
    <font>
      <sz val="8"/>
      <name val="Arial"/>
      <family val="2"/>
    </font>
    <font>
      <sz val="8"/>
      <color indexed="81"/>
      <name val="Tahoma"/>
      <family val="2"/>
    </font>
    <font>
      <b/>
      <sz val="8"/>
      <color indexed="81"/>
      <name val="Tahoma"/>
      <family val="2"/>
    </font>
    <font>
      <sz val="12"/>
      <color indexed="9"/>
      <name val="Arial"/>
      <family val="2"/>
    </font>
    <font>
      <b/>
      <sz val="12"/>
      <color indexed="9"/>
      <name val="Arial"/>
      <family val="2"/>
    </font>
    <font>
      <i/>
      <sz val="8"/>
      <name val="Arial"/>
      <family val="2"/>
    </font>
    <font>
      <b/>
      <sz val="16"/>
      <name val="Arial"/>
      <family val="2"/>
    </font>
    <font>
      <sz val="16"/>
      <name val="Arial"/>
      <family val="2"/>
    </font>
    <font>
      <b/>
      <sz val="18"/>
      <name val="Arial"/>
      <family val="2"/>
    </font>
    <font>
      <sz val="18"/>
      <name val="Arial"/>
      <family val="2"/>
    </font>
    <font>
      <b/>
      <i/>
      <u/>
      <sz val="8"/>
      <name val="Arial"/>
      <family val="2"/>
    </font>
    <font>
      <u/>
      <sz val="10"/>
      <color indexed="9"/>
      <name val="Arial"/>
      <family val="2"/>
    </font>
    <font>
      <b/>
      <sz val="12"/>
      <name val="Arial"/>
      <family val="2"/>
    </font>
    <font>
      <sz val="12"/>
      <name val="Arial"/>
      <family val="2"/>
    </font>
    <font>
      <sz val="11"/>
      <name val="Arial"/>
      <family val="2"/>
    </font>
    <font>
      <sz val="14"/>
      <name val="Arial"/>
      <family val="2"/>
    </font>
    <font>
      <b/>
      <u/>
      <sz val="14"/>
      <name val="Arial"/>
      <family val="2"/>
    </font>
    <font>
      <b/>
      <u/>
      <sz val="10"/>
      <name val="Arial"/>
      <family val="2"/>
    </font>
    <font>
      <u/>
      <sz val="12"/>
      <name val="Arial"/>
      <family val="2"/>
    </font>
    <font>
      <sz val="20"/>
      <name val="Arial"/>
      <family val="2"/>
    </font>
    <font>
      <sz val="26"/>
      <name val="Arial"/>
      <family val="2"/>
    </font>
    <font>
      <b/>
      <u/>
      <sz val="12"/>
      <name val="Arial"/>
      <family val="2"/>
    </font>
    <font>
      <b/>
      <sz val="11"/>
      <name val="Arial"/>
      <family val="2"/>
    </font>
    <font>
      <b/>
      <u/>
      <sz val="11"/>
      <name val="Arial"/>
      <family val="2"/>
    </font>
    <font>
      <sz val="8"/>
      <color rgb="FF000000"/>
      <name val="Tahoma"/>
      <family val="2"/>
    </font>
    <font>
      <b/>
      <i/>
      <u/>
      <sz val="11"/>
      <color rgb="FFFF0000"/>
      <name val="Arial"/>
      <family val="2"/>
    </font>
    <font>
      <sz val="11"/>
      <name val="Calibri"/>
      <family val="2"/>
      <scheme val="minor"/>
    </font>
    <font>
      <u/>
      <sz val="11"/>
      <name val="Arial"/>
      <family val="2"/>
    </font>
    <font>
      <sz val="11"/>
      <color rgb="FFFF0000"/>
      <name val="Arial"/>
      <family val="2"/>
    </font>
    <font>
      <u/>
      <sz val="11"/>
      <color theme="10"/>
      <name val="Calibri"/>
      <family val="2"/>
      <scheme val="minor"/>
    </font>
    <font>
      <b/>
      <sz val="11"/>
      <color rgb="FFFF0000"/>
      <name val="Arial"/>
      <family val="2"/>
    </font>
    <font>
      <sz val="11"/>
      <color theme="1"/>
      <name val="Times New Roman"/>
      <family val="1"/>
    </font>
    <font>
      <b/>
      <i/>
      <sz val="11"/>
      <name val="Arial"/>
      <family val="2"/>
    </font>
    <font>
      <b/>
      <u/>
      <sz val="11"/>
      <color rgb="FFFF0000"/>
      <name val="Arial"/>
      <family val="2"/>
    </font>
    <font>
      <b/>
      <sz val="9"/>
      <color indexed="81"/>
      <name val="Tahoma"/>
      <family val="2"/>
    </font>
    <font>
      <sz val="9"/>
      <color indexed="81"/>
      <name val="Tahoma"/>
      <family val="2"/>
    </font>
    <font>
      <b/>
      <sz val="14"/>
      <name val="Arial"/>
      <family val="2"/>
    </font>
    <font>
      <sz val="11"/>
      <color theme="0"/>
      <name val="Arial"/>
      <family val="2"/>
    </font>
  </fonts>
  <fills count="12">
    <fill>
      <patternFill patternType="none"/>
    </fill>
    <fill>
      <patternFill patternType="gray125"/>
    </fill>
    <fill>
      <patternFill patternType="solid">
        <fgColor indexed="8"/>
        <bgColor indexed="64"/>
      </patternFill>
    </fill>
    <fill>
      <patternFill patternType="solid">
        <fgColor theme="0"/>
        <bgColor indexed="64"/>
      </patternFill>
    </fill>
    <fill>
      <patternFill patternType="solid">
        <fgColor theme="3" tint="0.79998168889431442"/>
        <bgColor indexed="64"/>
      </patternFill>
    </fill>
    <fill>
      <patternFill patternType="solid">
        <fgColor rgb="FFFFFF99"/>
        <bgColor indexed="64"/>
      </patternFill>
    </fill>
    <fill>
      <patternFill patternType="solid">
        <fgColor theme="6" tint="0.39997558519241921"/>
        <bgColor indexed="64"/>
      </patternFill>
    </fill>
    <fill>
      <patternFill patternType="solid">
        <fgColor rgb="FFEBC8C7"/>
        <bgColor indexed="64"/>
      </patternFill>
    </fill>
    <fill>
      <patternFill patternType="solid">
        <fgColor theme="4"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0" tint="-4.9989318521683403E-2"/>
        <bgColor indexed="64"/>
      </patternFill>
    </fill>
  </fills>
  <borders count="59">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top style="thin">
        <color indexed="64"/>
      </top>
      <bottom/>
      <diagonal/>
    </border>
    <border>
      <left style="thick">
        <color indexed="64"/>
      </left>
      <right style="thick">
        <color indexed="64"/>
      </right>
      <top style="thin">
        <color indexed="64"/>
      </top>
      <bottom/>
      <diagonal/>
    </border>
    <border>
      <left style="thick">
        <color indexed="64"/>
      </left>
      <right style="thin">
        <color indexed="64"/>
      </right>
      <top style="thick">
        <color indexed="64"/>
      </top>
      <bottom style="thick">
        <color indexed="64"/>
      </bottom>
      <diagonal/>
    </border>
    <border>
      <left/>
      <right style="thin">
        <color indexed="64"/>
      </right>
      <top/>
      <bottom style="thin">
        <color indexed="64"/>
      </bottom>
      <diagonal/>
    </border>
    <border>
      <left/>
      <right style="thin">
        <color indexed="64"/>
      </right>
      <top style="thick">
        <color indexed="64"/>
      </top>
      <bottom style="thick">
        <color indexed="64"/>
      </bottom>
      <diagonal/>
    </border>
    <border>
      <left style="thick">
        <color indexed="64"/>
      </left>
      <right style="thin">
        <color indexed="64"/>
      </right>
      <top/>
      <bottom style="thin">
        <color indexed="64"/>
      </bottom>
      <diagonal/>
    </border>
    <border>
      <left style="thick">
        <color indexed="64"/>
      </left>
      <right style="thick">
        <color indexed="64"/>
      </right>
      <top/>
      <bottom style="thin">
        <color indexed="64"/>
      </bottom>
      <diagonal/>
    </border>
    <border>
      <left style="thick">
        <color indexed="64"/>
      </left>
      <right style="thin">
        <color indexed="64"/>
      </right>
      <top/>
      <bottom/>
      <diagonal/>
    </border>
    <border>
      <left style="thick">
        <color indexed="64"/>
      </left>
      <right style="thick">
        <color indexed="64"/>
      </right>
      <top/>
      <bottom/>
      <diagonal/>
    </border>
    <border>
      <left style="thick">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ck">
        <color indexed="64"/>
      </left>
      <right style="thick">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right/>
      <top style="thin">
        <color indexed="64"/>
      </top>
      <bottom style="thick">
        <color indexed="64"/>
      </bottom>
      <diagonal/>
    </border>
    <border>
      <left style="thick">
        <color indexed="64"/>
      </left>
      <right style="thick">
        <color indexed="64"/>
      </right>
      <top style="thin">
        <color indexed="64"/>
      </top>
      <bottom style="thick">
        <color indexed="64"/>
      </bottom>
      <diagonal/>
    </border>
    <border>
      <left/>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bottom/>
      <diagonal/>
    </border>
    <border>
      <left/>
      <right style="thick">
        <color indexed="64"/>
      </right>
      <top/>
      <bottom/>
      <diagonal/>
    </border>
    <border>
      <left/>
      <right style="thick">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ck">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n">
        <color indexed="64"/>
      </bottom>
      <diagonal/>
    </border>
    <border>
      <left style="thick">
        <color indexed="64"/>
      </left>
      <right/>
      <top style="thin">
        <color indexed="64"/>
      </top>
      <bottom/>
      <diagonal/>
    </border>
    <border>
      <left/>
      <right style="thick">
        <color indexed="64"/>
      </right>
      <top style="thin">
        <color indexed="64"/>
      </top>
      <bottom/>
      <diagonal/>
    </border>
    <border>
      <left style="thick">
        <color indexed="64"/>
      </left>
      <right/>
      <top style="thick">
        <color indexed="22"/>
      </top>
      <bottom/>
      <diagonal/>
    </border>
    <border>
      <left/>
      <right/>
      <top style="thick">
        <color indexed="22"/>
      </top>
      <bottom/>
      <diagonal/>
    </border>
    <border>
      <left/>
      <right style="thick">
        <color indexed="64"/>
      </right>
      <top style="thick">
        <color indexed="22"/>
      </top>
      <bottom/>
      <diagonal/>
    </border>
    <border>
      <left style="thick">
        <color indexed="64"/>
      </left>
      <right/>
      <top style="thin">
        <color indexed="64"/>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right/>
      <top style="thick">
        <color indexed="64"/>
      </top>
      <bottom/>
      <diagonal/>
    </border>
    <border>
      <left/>
      <right/>
      <top style="mediumDashed">
        <color auto="1"/>
      </top>
      <bottom/>
      <diagonal/>
    </border>
    <border>
      <left/>
      <right/>
      <top/>
      <bottom style="medium">
        <color auto="1"/>
      </bottom>
      <diagonal/>
    </border>
  </borders>
  <cellStyleXfs count="2">
    <xf numFmtId="0" fontId="0" fillId="0" borderId="0"/>
    <xf numFmtId="0" fontId="36" fillId="0" borderId="0" applyNumberFormat="0" applyFill="0" applyBorder="0" applyAlignment="0" applyProtection="0"/>
  </cellStyleXfs>
  <cellXfs count="376">
    <xf numFmtId="0" fontId="0" fillId="0" borderId="0" xfId="0"/>
    <xf numFmtId="0" fontId="1" fillId="0" borderId="0" xfId="0" applyFont="1"/>
    <xf numFmtId="0" fontId="2" fillId="0" borderId="0" xfId="0" applyFont="1"/>
    <xf numFmtId="0" fontId="0" fillId="0" borderId="1" xfId="0" applyBorder="1"/>
    <xf numFmtId="0" fontId="0" fillId="0" borderId="0"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4" fillId="2" borderId="0" xfId="0" applyFont="1" applyFill="1" applyAlignment="1"/>
    <xf numFmtId="0" fontId="4" fillId="2" borderId="1" xfId="0" applyFont="1" applyFill="1" applyBorder="1" applyAlignment="1"/>
    <xf numFmtId="0" fontId="1" fillId="0" borderId="7" xfId="0" applyFont="1" applyBorder="1" applyAlignment="1"/>
    <xf numFmtId="0" fontId="5" fillId="2" borderId="0" xfId="0" applyFont="1" applyFill="1" applyAlignment="1"/>
    <xf numFmtId="0" fontId="5" fillId="2" borderId="2" xfId="0" applyFont="1" applyFill="1" applyBorder="1" applyAlignment="1"/>
    <xf numFmtId="0" fontId="5" fillId="2" borderId="0" xfId="0" applyFont="1" applyFill="1" applyBorder="1" applyAlignment="1"/>
    <xf numFmtId="0" fontId="2" fillId="0" borderId="0" xfId="0" applyFont="1" applyFill="1"/>
    <xf numFmtId="0" fontId="5" fillId="2" borderId="2" xfId="0" applyFont="1" applyFill="1" applyBorder="1" applyAlignment="1">
      <alignment horizontal="center" vertical="top"/>
    </xf>
    <xf numFmtId="0" fontId="6" fillId="0" borderId="8" xfId="0" applyFont="1" applyBorder="1"/>
    <xf numFmtId="0" fontId="6" fillId="0" borderId="8" xfId="0" applyFont="1" applyBorder="1" applyAlignment="1">
      <alignment wrapText="1"/>
    </xf>
    <xf numFmtId="0" fontId="6" fillId="0" borderId="9" xfId="0" applyFont="1" applyBorder="1" applyAlignment="1">
      <alignment wrapText="1"/>
    </xf>
    <xf numFmtId="0" fontId="3" fillId="0" borderId="10" xfId="0" applyFont="1" applyBorder="1" applyAlignment="1">
      <alignment horizontal="center"/>
    </xf>
    <xf numFmtId="0" fontId="3" fillId="0" borderId="7" xfId="0" applyFont="1" applyBorder="1" applyAlignment="1">
      <alignment horizontal="center"/>
    </xf>
    <xf numFmtId="0" fontId="3" fillId="0" borderId="11" xfId="0" applyFont="1" applyBorder="1"/>
    <xf numFmtId="0" fontId="6" fillId="0" borderId="10" xfId="0" applyFont="1" applyBorder="1" applyAlignment="1">
      <alignment horizontal="center"/>
    </xf>
    <xf numFmtId="0" fontId="6" fillId="0" borderId="12" xfId="0" applyFont="1" applyBorder="1" applyAlignment="1">
      <alignment wrapText="1"/>
    </xf>
    <xf numFmtId="0" fontId="1" fillId="0" borderId="10" xfId="0" applyFont="1" applyBorder="1"/>
    <xf numFmtId="0" fontId="6" fillId="0" borderId="10" xfId="0" applyFont="1" applyBorder="1"/>
    <xf numFmtId="0" fontId="0" fillId="0" borderId="6" xfId="0" applyBorder="1" applyAlignment="1"/>
    <xf numFmtId="0" fontId="15" fillId="0" borderId="0" xfId="0" applyFont="1"/>
    <xf numFmtId="0" fontId="16" fillId="0" borderId="0" xfId="0" applyFont="1"/>
    <xf numFmtId="0" fontId="16" fillId="0" borderId="2" xfId="0" applyFont="1" applyBorder="1"/>
    <xf numFmtId="0" fontId="0" fillId="0" borderId="0" xfId="0" applyAlignment="1">
      <alignment vertical="top" wrapText="1"/>
    </xf>
    <xf numFmtId="0" fontId="1" fillId="0" borderId="5" xfId="0" applyFont="1" applyBorder="1" applyProtection="1">
      <protection locked="0"/>
    </xf>
    <xf numFmtId="0" fontId="0" fillId="0" borderId="5" xfId="0" applyBorder="1" applyProtection="1">
      <protection locked="0"/>
    </xf>
    <xf numFmtId="0" fontId="0" fillId="0" borderId="7" xfId="0" applyBorder="1" applyAlignment="1" applyProtection="1">
      <alignment vertical="top" wrapText="1"/>
      <protection locked="0"/>
    </xf>
    <xf numFmtId="0" fontId="1" fillId="0" borderId="4" xfId="0" applyFont="1" applyBorder="1" applyProtection="1">
      <protection locked="0"/>
    </xf>
    <xf numFmtId="0" fontId="1" fillId="0" borderId="8" xfId="0" applyFont="1" applyBorder="1" applyProtection="1">
      <protection locked="0"/>
    </xf>
    <xf numFmtId="0" fontId="1" fillId="0" borderId="8" xfId="0" applyFont="1" applyBorder="1" applyAlignment="1" applyProtection="1">
      <alignment vertical="top"/>
      <protection locked="0"/>
    </xf>
    <xf numFmtId="164" fontId="7" fillId="0" borderId="12" xfId="0" applyNumberFormat="1" applyFont="1" applyBorder="1"/>
    <xf numFmtId="0" fontId="4" fillId="2" borderId="13" xfId="0" applyFont="1" applyFill="1" applyBorder="1" applyAlignment="1">
      <alignment vertical="center" wrapText="1"/>
    </xf>
    <xf numFmtId="0" fontId="4" fillId="2" borderId="14" xfId="0" applyFont="1" applyFill="1" applyBorder="1" applyAlignment="1">
      <alignment vertical="center" wrapText="1"/>
    </xf>
    <xf numFmtId="0" fontId="1" fillId="0" borderId="6" xfId="0" applyFont="1" applyBorder="1"/>
    <xf numFmtId="164" fontId="2" fillId="0" borderId="10" xfId="0" applyNumberFormat="1" applyFont="1" applyBorder="1" applyProtection="1"/>
    <xf numFmtId="164" fontId="2" fillId="0" borderId="7" xfId="0" applyNumberFormat="1" applyFont="1" applyBorder="1" applyProtection="1"/>
    <xf numFmtId="164" fontId="2" fillId="0" borderId="11" xfId="0" applyNumberFormat="1" applyFont="1" applyBorder="1" applyProtection="1"/>
    <xf numFmtId="164" fontId="0" fillId="0" borderId="15" xfId="0" applyNumberFormat="1" applyBorder="1" applyProtection="1"/>
    <xf numFmtId="164" fontId="0" fillId="0" borderId="16" xfId="0" applyNumberFormat="1" applyBorder="1" applyProtection="1"/>
    <xf numFmtId="164" fontId="0" fillId="0" borderId="17" xfId="0" applyNumberFormat="1" applyBorder="1" applyProtection="1"/>
    <xf numFmtId="0" fontId="0" fillId="0" borderId="0" xfId="0" applyBorder="1" applyProtection="1">
      <protection locked="0"/>
    </xf>
    <xf numFmtId="0" fontId="0" fillId="0" borderId="18" xfId="0" applyBorder="1" applyProtection="1">
      <protection locked="0"/>
    </xf>
    <xf numFmtId="0" fontId="7" fillId="0" borderId="19" xfId="0" applyFont="1" applyBorder="1" applyProtection="1">
      <protection locked="0"/>
    </xf>
    <xf numFmtId="0" fontId="0" fillId="0" borderId="20" xfId="0" applyBorder="1" applyProtection="1">
      <protection locked="0"/>
    </xf>
    <xf numFmtId="165" fontId="2" fillId="0" borderId="11" xfId="0" applyNumberFormat="1" applyFont="1" applyBorder="1" applyProtection="1">
      <protection locked="0"/>
    </xf>
    <xf numFmtId="0" fontId="0" fillId="0" borderId="0" xfId="0" applyProtection="1">
      <protection locked="0"/>
    </xf>
    <xf numFmtId="0" fontId="4" fillId="2" borderId="13" xfId="0" applyFont="1" applyFill="1" applyBorder="1" applyAlignment="1" applyProtection="1">
      <alignment vertical="center" wrapText="1"/>
      <protection locked="0"/>
    </xf>
    <xf numFmtId="0" fontId="4" fillId="2" borderId="14" xfId="0" applyFont="1" applyFill="1" applyBorder="1" applyAlignment="1" applyProtection="1">
      <alignment vertical="center" wrapText="1"/>
      <protection locked="0"/>
    </xf>
    <xf numFmtId="165" fontId="2" fillId="0" borderId="11" xfId="0" applyNumberFormat="1" applyFont="1" applyBorder="1" applyProtection="1"/>
    <xf numFmtId="164" fontId="7" fillId="0" borderId="12" xfId="0" applyNumberFormat="1" applyFont="1" applyBorder="1" applyProtection="1"/>
    <xf numFmtId="164" fontId="2" fillId="0" borderId="21" xfId="0" applyNumberFormat="1" applyFont="1" applyBorder="1" applyProtection="1"/>
    <xf numFmtId="164" fontId="2" fillId="0" borderId="3" xfId="0" applyNumberFormat="1" applyFont="1" applyBorder="1" applyProtection="1"/>
    <xf numFmtId="164" fontId="2" fillId="0" borderId="22" xfId="0" applyNumberFormat="1" applyFont="1" applyBorder="1" applyProtection="1"/>
    <xf numFmtId="164" fontId="0" fillId="0" borderId="10" xfId="0" applyNumberFormat="1" applyBorder="1" applyProtection="1"/>
    <xf numFmtId="164" fontId="0" fillId="0" borderId="5" xfId="0" applyNumberFormat="1" applyBorder="1" applyProtection="1"/>
    <xf numFmtId="164" fontId="0" fillId="0" borderId="11" xfId="0" applyNumberFormat="1" applyBorder="1" applyProtection="1"/>
    <xf numFmtId="164" fontId="0" fillId="0" borderId="23" xfId="0" applyNumberFormat="1" applyBorder="1" applyProtection="1"/>
    <xf numFmtId="164" fontId="0" fillId="0" borderId="1" xfId="0" applyNumberFormat="1" applyBorder="1" applyProtection="1"/>
    <xf numFmtId="164" fontId="0" fillId="0" borderId="24" xfId="0" applyNumberFormat="1" applyBorder="1" applyProtection="1"/>
    <xf numFmtId="0" fontId="0" fillId="0" borderId="21" xfId="0" applyBorder="1" applyProtection="1"/>
    <xf numFmtId="0" fontId="0" fillId="0" borderId="10" xfId="0" applyBorder="1" applyProtection="1"/>
    <xf numFmtId="0" fontId="0" fillId="0" borderId="24" xfId="0" applyBorder="1" applyProtection="1"/>
    <xf numFmtId="0" fontId="0" fillId="0" borderId="25" xfId="0" applyBorder="1" applyProtection="1"/>
    <xf numFmtId="0" fontId="0" fillId="0" borderId="26" xfId="0" applyBorder="1" applyProtection="1"/>
    <xf numFmtId="0" fontId="0" fillId="0" borderId="27" xfId="0" applyBorder="1" applyProtection="1"/>
    <xf numFmtId="0" fontId="0" fillId="0" borderId="5" xfId="0" applyBorder="1" applyProtection="1"/>
    <xf numFmtId="164" fontId="0" fillId="0" borderId="0" xfId="0" applyNumberFormat="1" applyBorder="1" applyProtection="1"/>
    <xf numFmtId="164" fontId="2" fillId="0" borderId="27" xfId="0" applyNumberFormat="1" applyFont="1" applyBorder="1" applyProtection="1"/>
    <xf numFmtId="164" fontId="2" fillId="0" borderId="28" xfId="0" applyNumberFormat="1" applyFont="1" applyBorder="1" applyProtection="1"/>
    <xf numFmtId="164" fontId="2" fillId="0" borderId="29" xfId="0" applyNumberFormat="1" applyFont="1" applyBorder="1" applyProtection="1"/>
    <xf numFmtId="164" fontId="2" fillId="0" borderId="30" xfId="0" applyNumberFormat="1" applyFont="1" applyBorder="1" applyProtection="1"/>
    <xf numFmtId="0" fontId="3" fillId="0" borderId="6" xfId="0" applyFont="1" applyBorder="1" applyAlignment="1" applyProtection="1">
      <alignment horizontal="center"/>
    </xf>
    <xf numFmtId="0" fontId="3" fillId="0" borderId="5" xfId="0" applyFont="1" applyBorder="1" applyProtection="1"/>
    <xf numFmtId="0" fontId="3" fillId="0" borderId="11" xfId="0" applyFont="1" applyBorder="1" applyProtection="1"/>
    <xf numFmtId="164" fontId="2" fillId="0" borderId="6" xfId="0" applyNumberFormat="1" applyFont="1" applyBorder="1" applyProtection="1"/>
    <xf numFmtId="164" fontId="2" fillId="0" borderId="5" xfId="0" applyNumberFormat="1" applyFont="1" applyBorder="1" applyProtection="1"/>
    <xf numFmtId="164" fontId="2" fillId="0" borderId="2" xfId="0" applyNumberFormat="1" applyFont="1" applyBorder="1" applyProtection="1"/>
    <xf numFmtId="164" fontId="2" fillId="0" borderId="0" xfId="0" applyNumberFormat="1" applyFont="1" applyFill="1" applyBorder="1" applyProtection="1"/>
    <xf numFmtId="164" fontId="2" fillId="0" borderId="24" xfId="0" applyNumberFormat="1" applyFont="1" applyBorder="1" applyProtection="1"/>
    <xf numFmtId="0" fontId="0" fillId="0" borderId="18" xfId="0" applyBorder="1" applyProtection="1"/>
    <xf numFmtId="0" fontId="0" fillId="0" borderId="31" xfId="0" applyBorder="1" applyProtection="1"/>
    <xf numFmtId="0" fontId="0" fillId="0" borderId="32" xfId="0" applyBorder="1" applyProtection="1"/>
    <xf numFmtId="0" fontId="7" fillId="0" borderId="19" xfId="0" applyFont="1" applyBorder="1" applyProtection="1"/>
    <xf numFmtId="0" fontId="7" fillId="0" borderId="3" xfId="0" applyFont="1" applyBorder="1" applyProtection="1"/>
    <xf numFmtId="0" fontId="7" fillId="0" borderId="22" xfId="0" applyFont="1" applyBorder="1" applyProtection="1"/>
    <xf numFmtId="0" fontId="0" fillId="0" borderId="20" xfId="0" applyBorder="1" applyProtection="1"/>
    <xf numFmtId="164" fontId="7" fillId="0" borderId="18" xfId="0" applyNumberFormat="1" applyFont="1" applyBorder="1" applyProtection="1"/>
    <xf numFmtId="164" fontId="7" fillId="0" borderId="33" xfId="0" applyNumberFormat="1" applyFont="1" applyBorder="1" applyProtection="1"/>
    <xf numFmtId="164" fontId="7" fillId="0" borderId="32" xfId="0" applyNumberFormat="1" applyFont="1" applyBorder="1" applyProtection="1"/>
    <xf numFmtId="164" fontId="0" fillId="0" borderId="34" xfId="0" applyNumberFormat="1" applyBorder="1" applyProtection="1"/>
    <xf numFmtId="0" fontId="0" fillId="0" borderId="0" xfId="0" applyProtection="1"/>
    <xf numFmtId="0" fontId="1" fillId="0" borderId="7" xfId="0" applyFont="1" applyBorder="1" applyAlignment="1" applyProtection="1">
      <protection locked="0"/>
    </xf>
    <xf numFmtId="0" fontId="14" fillId="0" borderId="5" xfId="0" applyFont="1" applyBorder="1" applyProtection="1">
      <protection locked="0"/>
    </xf>
    <xf numFmtId="0" fontId="1" fillId="0" borderId="7" xfId="0" applyFont="1" applyBorder="1" applyAlignment="1" applyProtection="1"/>
    <xf numFmtId="164" fontId="0" fillId="0" borderId="6" xfId="0" applyNumberFormat="1" applyBorder="1" applyProtection="1"/>
    <xf numFmtId="0" fontId="1" fillId="0" borderId="5" xfId="0" applyFont="1" applyBorder="1" applyAlignment="1" applyProtection="1"/>
    <xf numFmtId="164" fontId="1" fillId="0" borderId="8" xfId="0" applyNumberFormat="1" applyFont="1" applyBorder="1" applyProtection="1"/>
    <xf numFmtId="2" fontId="0" fillId="0" borderId="6" xfId="0" applyNumberFormat="1" applyBorder="1" applyProtection="1"/>
    <xf numFmtId="0" fontId="1" fillId="0" borderId="5" xfId="0" applyFont="1" applyBorder="1" applyAlignment="1" applyProtection="1">
      <alignment horizontal="center"/>
    </xf>
    <xf numFmtId="164" fontId="1" fillId="0" borderId="6" xfId="0" applyNumberFormat="1" applyFont="1" applyBorder="1" applyAlignment="1" applyProtection="1"/>
    <xf numFmtId="165" fontId="14" fillId="0" borderId="6" xfId="0" applyNumberFormat="1" applyFont="1" applyBorder="1" applyProtection="1"/>
    <xf numFmtId="0" fontId="4" fillId="2" borderId="35" xfId="0" applyFont="1" applyFill="1" applyBorder="1" applyAlignment="1">
      <alignment horizontal="right"/>
    </xf>
    <xf numFmtId="0" fontId="4" fillId="2" borderId="0" xfId="0" applyFont="1" applyFill="1" applyBorder="1" applyAlignment="1">
      <alignment horizontal="right"/>
    </xf>
    <xf numFmtId="0" fontId="4" fillId="2" borderId="36" xfId="0" applyFont="1" applyFill="1" applyBorder="1" applyAlignment="1">
      <alignment horizontal="right"/>
    </xf>
    <xf numFmtId="0" fontId="19" fillId="0" borderId="0" xfId="0" applyFont="1" applyProtection="1">
      <protection locked="0"/>
    </xf>
    <xf numFmtId="165" fontId="20" fillId="0" borderId="0" xfId="0" applyNumberFormat="1" applyFont="1" applyProtection="1"/>
    <xf numFmtId="0" fontId="20" fillId="0" borderId="0" xfId="0" applyFont="1" applyProtection="1">
      <protection locked="0"/>
    </xf>
    <xf numFmtId="0" fontId="2" fillId="0" borderId="0" xfId="0" applyFont="1" applyBorder="1"/>
    <xf numFmtId="49" fontId="0" fillId="0" borderId="0" xfId="0" applyNumberFormat="1"/>
    <xf numFmtId="0" fontId="0" fillId="0" borderId="0" xfId="0" applyAlignment="1">
      <alignment readingOrder="1"/>
    </xf>
    <xf numFmtId="0" fontId="2" fillId="3" borderId="0" xfId="0" applyFont="1" applyFill="1" applyAlignment="1">
      <alignment readingOrder="1"/>
    </xf>
    <xf numFmtId="0" fontId="19" fillId="0" borderId="0" xfId="0" applyFont="1" applyAlignment="1" applyProtection="1">
      <alignment wrapText="1"/>
      <protection locked="0"/>
    </xf>
    <xf numFmtId="0" fontId="0" fillId="3" borderId="0" xfId="0" applyFill="1" applyAlignment="1">
      <alignment readingOrder="1"/>
    </xf>
    <xf numFmtId="0" fontId="22" fillId="0" borderId="0" xfId="0" applyFont="1"/>
    <xf numFmtId="0" fontId="22" fillId="0" borderId="0" xfId="0" applyFont="1" applyAlignment="1">
      <alignment readingOrder="1"/>
    </xf>
    <xf numFmtId="0" fontId="1" fillId="0" borderId="0" xfId="0" applyFont="1" applyAlignment="1">
      <alignment readingOrder="1"/>
    </xf>
    <xf numFmtId="0" fontId="0" fillId="0" borderId="0" xfId="0" applyAlignment="1"/>
    <xf numFmtId="0" fontId="23" fillId="3" borderId="0" xfId="0" applyFont="1" applyFill="1" applyAlignment="1">
      <alignment readingOrder="1"/>
    </xf>
    <xf numFmtId="164" fontId="1" fillId="0" borderId="6" xfId="0" applyNumberFormat="1" applyFont="1" applyBorder="1" applyProtection="1"/>
    <xf numFmtId="0" fontId="20" fillId="0" borderId="0" xfId="0" applyFont="1" applyAlignment="1">
      <alignment readingOrder="1"/>
    </xf>
    <xf numFmtId="164" fontId="0" fillId="0" borderId="0" xfId="0" applyNumberFormat="1"/>
    <xf numFmtId="0" fontId="20" fillId="0" borderId="0" xfId="0" applyFont="1" applyAlignment="1">
      <alignment vertical="top" wrapText="1" readingOrder="1"/>
    </xf>
    <xf numFmtId="0" fontId="19" fillId="0" borderId="0" xfId="0" applyFont="1" applyAlignment="1" applyProtection="1">
      <alignment vertical="top" wrapText="1"/>
      <protection locked="0"/>
    </xf>
    <xf numFmtId="0" fontId="2" fillId="0" borderId="0" xfId="0" applyFont="1" applyAlignment="1">
      <alignment readingOrder="1"/>
    </xf>
    <xf numFmtId="0" fontId="1" fillId="0" borderId="0" xfId="0" applyFont="1" applyBorder="1"/>
    <xf numFmtId="0" fontId="0" fillId="0" borderId="0" xfId="0" applyNumberFormat="1"/>
    <xf numFmtId="3" fontId="0" fillId="0" borderId="0" xfId="0" applyNumberFormat="1"/>
    <xf numFmtId="0" fontId="19" fillId="0" borderId="0" xfId="0" applyFont="1" applyAlignment="1">
      <alignment horizontal="justify"/>
    </xf>
    <xf numFmtId="0" fontId="19" fillId="0" borderId="0" xfId="0" applyFont="1" applyAlignment="1">
      <alignment horizontal="justify" vertical="top"/>
    </xf>
    <xf numFmtId="0" fontId="2" fillId="0" borderId="0" xfId="0" applyNumberFormat="1" applyFont="1"/>
    <xf numFmtId="0" fontId="20" fillId="0" borderId="0" xfId="0" applyNumberFormat="1" applyFont="1" applyAlignment="1">
      <alignment vertical="top" wrapText="1"/>
    </xf>
    <xf numFmtId="0" fontId="20" fillId="0" borderId="0" xfId="0" applyNumberFormat="1" applyFont="1" applyAlignment="1">
      <alignment horizontal="justify" vertical="top" wrapText="1"/>
    </xf>
    <xf numFmtId="0" fontId="19" fillId="4" borderId="0" xfId="0" applyNumberFormat="1" applyFont="1" applyFill="1" applyAlignment="1" applyProtection="1">
      <alignment vertical="top" wrapText="1"/>
      <protection locked="0"/>
    </xf>
    <xf numFmtId="0" fontId="19" fillId="3" borderId="0" xfId="0" applyNumberFormat="1" applyFont="1" applyFill="1" applyAlignment="1" applyProtection="1">
      <alignment vertical="top" wrapText="1"/>
      <protection locked="0"/>
    </xf>
    <xf numFmtId="0" fontId="20" fillId="3" borderId="0" xfId="0" applyFont="1" applyFill="1" applyProtection="1">
      <protection locked="0"/>
    </xf>
    <xf numFmtId="0" fontId="19" fillId="3" borderId="0" xfId="0" applyFont="1" applyFill="1" applyAlignment="1" applyProtection="1">
      <alignment vertical="top" wrapText="1"/>
      <protection locked="0"/>
    </xf>
    <xf numFmtId="0" fontId="20" fillId="3" borderId="0" xfId="0" applyFont="1" applyFill="1" applyAlignment="1">
      <alignment vertical="top" wrapText="1" readingOrder="1"/>
    </xf>
    <xf numFmtId="165" fontId="20" fillId="0" borderId="0" xfId="0" applyNumberFormat="1" applyFont="1" applyAlignment="1" applyProtection="1">
      <alignment vertical="top"/>
    </xf>
    <xf numFmtId="0" fontId="20" fillId="3" borderId="0" xfId="0" applyNumberFormat="1" applyFont="1" applyFill="1" applyAlignment="1" applyProtection="1">
      <alignment vertical="top" wrapText="1"/>
      <protection locked="0"/>
    </xf>
    <xf numFmtId="0" fontId="26" fillId="0" borderId="0" xfId="0" applyFont="1"/>
    <xf numFmtId="0" fontId="21" fillId="0" borderId="0" xfId="0" applyNumberFormat="1" applyFont="1" applyAlignment="1">
      <alignment wrapText="1"/>
    </xf>
    <xf numFmtId="0" fontId="27" fillId="0" borderId="0" xfId="0" applyFont="1" applyAlignment="1">
      <alignment horizontal="center"/>
    </xf>
    <xf numFmtId="165" fontId="19" fillId="0" borderId="0" xfId="0" applyNumberFormat="1" applyFont="1" applyProtection="1"/>
    <xf numFmtId="0" fontId="20" fillId="0" borderId="0" xfId="0" applyNumberFormat="1" applyFont="1" applyAlignment="1">
      <alignment horizontal="justify" vertical="top"/>
    </xf>
    <xf numFmtId="0" fontId="20" fillId="0" borderId="0" xfId="0" applyNumberFormat="1" applyFont="1" applyAlignment="1">
      <alignment vertical="top" wrapText="1" readingOrder="1"/>
    </xf>
    <xf numFmtId="0" fontId="22" fillId="5" borderId="0" xfId="0" applyFont="1" applyFill="1" applyAlignment="1">
      <alignment readingOrder="1"/>
    </xf>
    <xf numFmtId="0" fontId="0" fillId="4" borderId="0" xfId="0" applyFill="1" applyAlignment="1">
      <alignment readingOrder="1"/>
    </xf>
    <xf numFmtId="0" fontId="7" fillId="4" borderId="8" xfId="0" applyFont="1" applyFill="1" applyBorder="1" applyAlignment="1" applyProtection="1">
      <alignment vertical="top" wrapText="1" shrinkToFit="1"/>
      <protection locked="0"/>
    </xf>
    <xf numFmtId="0" fontId="7" fillId="3" borderId="8" xfId="0" applyFont="1" applyFill="1" applyBorder="1" applyProtection="1">
      <protection locked="0"/>
    </xf>
    <xf numFmtId="164" fontId="7" fillId="3" borderId="12" xfId="0" applyNumberFormat="1" applyFont="1" applyFill="1" applyBorder="1" applyProtection="1"/>
    <xf numFmtId="0" fontId="7" fillId="4" borderId="8" xfId="0" applyFont="1" applyFill="1" applyBorder="1" applyAlignment="1" applyProtection="1">
      <alignment wrapText="1" shrinkToFit="1"/>
      <protection locked="0"/>
    </xf>
    <xf numFmtId="0" fontId="7" fillId="6" borderId="8" xfId="0" applyFont="1" applyFill="1" applyBorder="1" applyProtection="1">
      <protection locked="0"/>
    </xf>
    <xf numFmtId="0" fontId="7" fillId="6" borderId="12" xfId="0" applyFont="1" applyFill="1" applyBorder="1" applyProtection="1">
      <protection locked="0"/>
    </xf>
    <xf numFmtId="164" fontId="7" fillId="6" borderId="37" xfId="0" applyNumberFormat="1" applyFont="1" applyFill="1" applyBorder="1" applyAlignment="1" applyProtection="1">
      <alignment horizontal="left"/>
      <protection locked="0"/>
    </xf>
    <xf numFmtId="164" fontId="7" fillId="6" borderId="12" xfId="0" applyNumberFormat="1" applyFont="1" applyFill="1" applyBorder="1" applyAlignment="1" applyProtection="1">
      <alignment horizontal="left"/>
      <protection locked="0"/>
    </xf>
    <xf numFmtId="0" fontId="7" fillId="6" borderId="4" xfId="0" applyFont="1" applyFill="1" applyBorder="1" applyProtection="1">
      <protection locked="0"/>
    </xf>
    <xf numFmtId="166" fontId="7" fillId="6" borderId="5" xfId="0" applyNumberFormat="1" applyFont="1" applyFill="1" applyBorder="1" applyAlignment="1" applyProtection="1">
      <protection locked="0"/>
    </xf>
    <xf numFmtId="49" fontId="7" fillId="6" borderId="5" xfId="0" applyNumberFormat="1" applyFont="1" applyFill="1" applyBorder="1" applyAlignment="1" applyProtection="1">
      <protection locked="0"/>
    </xf>
    <xf numFmtId="3" fontId="7" fillId="6" borderId="5" xfId="0" applyNumberFormat="1" applyFont="1" applyFill="1" applyBorder="1" applyAlignment="1" applyProtection="1">
      <protection locked="0"/>
    </xf>
    <xf numFmtId="164" fontId="2" fillId="5" borderId="11" xfId="0" applyNumberFormat="1" applyFont="1" applyFill="1" applyBorder="1" applyProtection="1">
      <protection locked="0"/>
    </xf>
    <xf numFmtId="165" fontId="2" fillId="7" borderId="11" xfId="0" applyNumberFormat="1" applyFont="1" applyFill="1" applyBorder="1" applyProtection="1">
      <protection locked="0"/>
    </xf>
    <xf numFmtId="165" fontId="20" fillId="0" borderId="0" xfId="0" applyNumberFormat="1" applyFont="1" applyAlignment="1" applyProtection="1">
      <alignment vertical="center"/>
    </xf>
    <xf numFmtId="49" fontId="13" fillId="4" borderId="0" xfId="0" applyNumberFormat="1" applyFont="1" applyFill="1" applyAlignment="1" applyProtection="1">
      <alignment readingOrder="1"/>
      <protection locked="0"/>
    </xf>
    <xf numFmtId="0" fontId="20" fillId="4" borderId="0" xfId="0" applyFont="1" applyFill="1" applyAlignment="1" applyProtection="1">
      <alignment readingOrder="1"/>
      <protection locked="0"/>
    </xf>
    <xf numFmtId="0" fontId="2" fillId="4" borderId="0" xfId="0" applyFont="1" applyFill="1" applyAlignment="1" applyProtection="1">
      <alignment horizontal="left" readingOrder="1"/>
      <protection locked="0"/>
    </xf>
    <xf numFmtId="0" fontId="20" fillId="0" borderId="0" xfId="0" applyFont="1" applyProtection="1"/>
    <xf numFmtId="0" fontId="19" fillId="0" borderId="0" xfId="0" applyFont="1" applyAlignment="1" applyProtection="1">
      <alignment wrapText="1"/>
    </xf>
    <xf numFmtId="0" fontId="2" fillId="0" borderId="7" xfId="0" applyFont="1" applyBorder="1" applyAlignment="1" applyProtection="1">
      <alignment horizontal="left" vertical="top" wrapText="1"/>
      <protection locked="0"/>
    </xf>
    <xf numFmtId="0" fontId="0" fillId="0" borderId="6" xfId="0"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5" xfId="0" applyFont="1" applyBorder="1" applyAlignment="1" applyProtection="1">
      <alignment wrapText="1"/>
      <protection locked="0"/>
    </xf>
    <xf numFmtId="0" fontId="2" fillId="0" borderId="5" xfId="0" applyFont="1" applyBorder="1" applyAlignment="1" applyProtection="1">
      <alignment horizontal="left" vertical="top" wrapText="1"/>
      <protection locked="0"/>
    </xf>
    <xf numFmtId="0" fontId="1" fillId="0" borderId="5" xfId="0" applyFont="1" applyBorder="1" applyAlignment="1" applyProtection="1">
      <alignment horizontal="left" vertical="top" wrapText="1"/>
      <protection locked="0"/>
    </xf>
    <xf numFmtId="0" fontId="0" fillId="0" borderId="0" xfId="0" applyAlignment="1">
      <alignment vertical="top"/>
    </xf>
    <xf numFmtId="0" fontId="2" fillId="0" borderId="0" xfId="0" applyFont="1" applyAlignment="1">
      <alignment vertical="top"/>
    </xf>
    <xf numFmtId="0" fontId="20" fillId="0" borderId="0" xfId="0" applyFont="1" applyAlignment="1">
      <alignment wrapText="1"/>
    </xf>
    <xf numFmtId="0" fontId="20" fillId="0" borderId="0" xfId="0" applyFont="1" applyAlignment="1"/>
    <xf numFmtId="0" fontId="2" fillId="0" borderId="0" xfId="0" applyFont="1" applyAlignment="1"/>
    <xf numFmtId="0" fontId="26" fillId="0" borderId="0" xfId="0" applyFont="1" applyAlignment="1"/>
    <xf numFmtId="0" fontId="20" fillId="0" borderId="0" xfId="0" applyFont="1" applyAlignment="1">
      <alignment horizontal="justify" wrapText="1"/>
    </xf>
    <xf numFmtId="0" fontId="20" fillId="0" borderId="0" xfId="0" applyFont="1" applyAlignment="1">
      <alignment horizontal="justify"/>
    </xf>
    <xf numFmtId="0" fontId="21" fillId="0" borderId="38" xfId="0" applyFont="1" applyBorder="1" applyAlignment="1">
      <alignment vertical="top" wrapText="1"/>
    </xf>
    <xf numFmtId="0" fontId="21" fillId="0" borderId="39" xfId="0" applyFont="1" applyBorder="1" applyAlignment="1">
      <alignment vertical="top" wrapText="1"/>
    </xf>
    <xf numFmtId="0" fontId="21" fillId="0" borderId="40" xfId="0" applyFont="1" applyBorder="1" applyAlignment="1">
      <alignment vertical="top" wrapText="1"/>
    </xf>
    <xf numFmtId="0" fontId="21" fillId="0" borderId="41" xfId="0" applyFont="1" applyBorder="1" applyAlignment="1">
      <alignment vertical="top" wrapText="1"/>
    </xf>
    <xf numFmtId="0" fontId="2" fillId="0" borderId="6" xfId="0" applyFont="1" applyBorder="1" applyProtection="1">
      <protection locked="0"/>
    </xf>
    <xf numFmtId="0" fontId="7" fillId="4" borderId="16" xfId="0" applyFont="1" applyFill="1" applyBorder="1" applyAlignment="1" applyProtection="1">
      <alignment wrapText="1" shrinkToFit="1"/>
      <protection locked="0"/>
    </xf>
    <xf numFmtId="0" fontId="7" fillId="6" borderId="0" xfId="0" applyFont="1" applyFill="1" applyBorder="1" applyProtection="1">
      <protection locked="0"/>
    </xf>
    <xf numFmtId="164" fontId="7" fillId="0" borderId="49" xfId="0" applyNumberFormat="1" applyFont="1" applyBorder="1"/>
    <xf numFmtId="164" fontId="2" fillId="0" borderId="0" xfId="0" applyNumberFormat="1" applyFont="1" applyBorder="1" applyProtection="1"/>
    <xf numFmtId="0" fontId="19" fillId="0" borderId="0" xfId="0" applyFont="1" applyAlignment="1">
      <alignment horizontal="left" wrapText="1"/>
    </xf>
    <xf numFmtId="0" fontId="33" fillId="0" borderId="0" xfId="0" applyFont="1" applyBorder="1"/>
    <xf numFmtId="0" fontId="33" fillId="0" borderId="0" xfId="0" applyFont="1"/>
    <xf numFmtId="0" fontId="29" fillId="0" borderId="0" xfId="0" applyFont="1" applyBorder="1" applyAlignment="1">
      <alignment horizontal="left" wrapText="1"/>
    </xf>
    <xf numFmtId="0" fontId="29" fillId="0" borderId="0" xfId="0" applyFont="1" applyBorder="1" applyAlignment="1">
      <alignment horizontal="center" wrapText="1"/>
    </xf>
    <xf numFmtId="0" fontId="0" fillId="0" borderId="0" xfId="0" applyFont="1" applyBorder="1"/>
    <xf numFmtId="0" fontId="0" fillId="0" borderId="0" xfId="0" applyFont="1"/>
    <xf numFmtId="0" fontId="21" fillId="0" borderId="0" xfId="0" applyFont="1" applyBorder="1" applyAlignment="1">
      <alignment wrapText="1"/>
    </xf>
    <xf numFmtId="0" fontId="0" fillId="0" borderId="0" xfId="0" applyFont="1" applyBorder="1" applyAlignment="1">
      <alignment wrapText="1"/>
    </xf>
    <xf numFmtId="0" fontId="30" fillId="0" borderId="0" xfId="0" applyFont="1" applyBorder="1"/>
    <xf numFmtId="0" fontId="29" fillId="0" borderId="0" xfId="0" applyFont="1" applyBorder="1" applyAlignment="1">
      <alignment wrapText="1"/>
    </xf>
    <xf numFmtId="0" fontId="21" fillId="0" borderId="0" xfId="0" applyFont="1" applyBorder="1"/>
    <xf numFmtId="0" fontId="35" fillId="0" borderId="0" xfId="0" applyFont="1" applyBorder="1" applyAlignment="1">
      <alignment wrapText="1"/>
    </xf>
    <xf numFmtId="0" fontId="21" fillId="10" borderId="0" xfId="0" applyFont="1" applyFill="1" applyBorder="1"/>
    <xf numFmtId="0" fontId="29" fillId="0" borderId="0" xfId="0" applyFont="1" applyBorder="1"/>
    <xf numFmtId="0" fontId="21" fillId="0" borderId="0" xfId="0" applyFont="1" applyFill="1" applyBorder="1"/>
    <xf numFmtId="0" fontId="37" fillId="0" borderId="0" xfId="0" applyFont="1" applyBorder="1"/>
    <xf numFmtId="0" fontId="38" fillId="0" borderId="0" xfId="0" applyFont="1" applyBorder="1" applyAlignment="1"/>
    <xf numFmtId="0" fontId="35" fillId="0" borderId="0" xfId="0" applyFont="1" applyFill="1" applyBorder="1"/>
    <xf numFmtId="0" fontId="35" fillId="0" borderId="0" xfId="0" applyFont="1" applyBorder="1"/>
    <xf numFmtId="0" fontId="30" fillId="11" borderId="57" xfId="0" applyFont="1" applyFill="1" applyBorder="1" applyAlignment="1">
      <alignment wrapText="1"/>
    </xf>
    <xf numFmtId="0" fontId="21" fillId="0" borderId="57" xfId="0" applyFont="1" applyBorder="1"/>
    <xf numFmtId="0" fontId="30" fillId="0" borderId="0" xfId="0" applyFont="1" applyBorder="1" applyAlignment="1">
      <alignment wrapText="1"/>
    </xf>
    <xf numFmtId="0" fontId="21" fillId="10" borderId="0" xfId="0" applyFont="1" applyFill="1" applyBorder="1" applyAlignment="1">
      <alignment vertical="top" wrapText="1"/>
    </xf>
    <xf numFmtId="0" fontId="21" fillId="10" borderId="58" xfId="0" applyFont="1" applyFill="1" applyBorder="1" applyAlignment="1">
      <alignment vertical="top" wrapText="1"/>
    </xf>
    <xf numFmtId="0" fontId="21" fillId="0" borderId="58" xfId="0" applyFont="1" applyBorder="1"/>
    <xf numFmtId="0" fontId="29" fillId="11" borderId="38" xfId="0" applyFont="1" applyFill="1" applyBorder="1"/>
    <xf numFmtId="0" fontId="40" fillId="0" borderId="0" xfId="0" applyFont="1" applyBorder="1" applyAlignment="1">
      <alignment wrapText="1"/>
    </xf>
    <xf numFmtId="0" fontId="29" fillId="8" borderId="0" xfId="0" applyFont="1" applyFill="1" applyBorder="1" applyAlignment="1">
      <alignment horizontal="center" wrapText="1"/>
    </xf>
    <xf numFmtId="0" fontId="1" fillId="0" borderId="35" xfId="0" applyFont="1" applyBorder="1" applyProtection="1"/>
    <xf numFmtId="167" fontId="1" fillId="0" borderId="0" xfId="0" applyNumberFormat="1" applyFont="1" applyAlignment="1" applyProtection="1">
      <alignment wrapText="1"/>
    </xf>
    <xf numFmtId="49" fontId="1" fillId="0" borderId="35" xfId="0" applyNumberFormat="1" applyFont="1" applyBorder="1" applyProtection="1"/>
    <xf numFmtId="9" fontId="19" fillId="0" borderId="0" xfId="0" applyNumberFormat="1" applyFont="1" applyAlignment="1" applyProtection="1">
      <alignment wrapText="1"/>
    </xf>
    <xf numFmtId="0" fontId="19" fillId="0" borderId="0" xfId="0" applyFont="1" applyAlignment="1" applyProtection="1">
      <alignment vertical="top" wrapText="1"/>
    </xf>
    <xf numFmtId="0" fontId="19" fillId="0" borderId="0" xfId="0" applyFont="1" applyAlignment="1" applyProtection="1">
      <alignment vertical="top"/>
    </xf>
    <xf numFmtId="0" fontId="19" fillId="0" borderId="0" xfId="0" applyFont="1" applyProtection="1"/>
    <xf numFmtId="0" fontId="20" fillId="0" borderId="0" xfId="0" applyFont="1" applyAlignment="1" applyProtection="1">
      <alignment wrapText="1"/>
    </xf>
    <xf numFmtId="2" fontId="20" fillId="0" borderId="0" xfId="0" applyNumberFormat="1" applyFont="1" applyAlignment="1" applyProtection="1">
      <alignment wrapText="1"/>
    </xf>
    <xf numFmtId="2" fontId="20" fillId="0" borderId="0" xfId="0" applyNumberFormat="1" applyFont="1" applyProtection="1"/>
    <xf numFmtId="0" fontId="20" fillId="8" borderId="0" xfId="0" applyFont="1" applyFill="1" applyProtection="1">
      <protection locked="0"/>
    </xf>
    <xf numFmtId="0" fontId="20" fillId="4" borderId="0" xfId="0" applyFont="1" applyFill="1" applyAlignment="1" applyProtection="1">
      <alignment vertical="top" wrapText="1"/>
      <protection locked="0"/>
    </xf>
    <xf numFmtId="0" fontId="29" fillId="0" borderId="0" xfId="0" applyFont="1" applyBorder="1" applyAlignment="1" applyProtection="1">
      <alignment wrapText="1"/>
    </xf>
    <xf numFmtId="0" fontId="35" fillId="0" borderId="0" xfId="0" applyFont="1" applyBorder="1" applyAlignment="1" applyProtection="1">
      <alignment wrapText="1"/>
    </xf>
    <xf numFmtId="0" fontId="36" fillId="0" borderId="0" xfId="1" applyBorder="1" applyAlignment="1" applyProtection="1">
      <alignment wrapText="1"/>
    </xf>
    <xf numFmtId="0" fontId="21" fillId="0" borderId="0" xfId="0" applyFont="1" applyBorder="1" applyAlignment="1" applyProtection="1">
      <alignment wrapText="1"/>
    </xf>
    <xf numFmtId="0" fontId="37" fillId="0" borderId="0" xfId="0" applyFont="1" applyBorder="1" applyAlignment="1" applyProtection="1">
      <alignment wrapText="1"/>
    </xf>
    <xf numFmtId="0" fontId="36" fillId="0" borderId="0" xfId="1" applyFont="1" applyBorder="1" applyAlignment="1" applyProtection="1">
      <alignment wrapText="1"/>
    </xf>
    <xf numFmtId="0" fontId="33" fillId="0" borderId="0" xfId="1" applyFont="1" applyBorder="1" applyAlignment="1" applyProtection="1">
      <alignment wrapText="1"/>
    </xf>
    <xf numFmtId="0" fontId="29" fillId="0" borderId="0" xfId="0" applyFont="1" applyProtection="1"/>
    <xf numFmtId="0" fontId="37" fillId="0" borderId="0" xfId="0" applyFont="1" applyProtection="1"/>
    <xf numFmtId="0" fontId="21" fillId="8" borderId="0" xfId="0" applyFont="1" applyFill="1" applyBorder="1" applyProtection="1">
      <protection locked="0"/>
    </xf>
    <xf numFmtId="0" fontId="21" fillId="0" borderId="0" xfId="0" applyFont="1" applyFill="1" applyBorder="1" applyProtection="1">
      <protection locked="0"/>
    </xf>
    <xf numFmtId="0" fontId="43" fillId="3" borderId="0" xfId="0" applyFont="1" applyFill="1" applyAlignment="1">
      <alignment readingOrder="1"/>
    </xf>
    <xf numFmtId="0" fontId="44" fillId="0" borderId="0" xfId="0" applyFont="1" applyBorder="1" applyAlignment="1" applyProtection="1">
      <alignment wrapText="1"/>
    </xf>
    <xf numFmtId="0" fontId="0" fillId="0" borderId="0" xfId="0" applyAlignment="1"/>
    <xf numFmtId="0" fontId="2" fillId="0" borderId="7" xfId="0" applyFont="1" applyBorder="1" applyAlignment="1" applyProtection="1">
      <alignment horizontal="left" vertical="top" wrapText="1"/>
      <protection locked="0"/>
    </xf>
    <xf numFmtId="0" fontId="0" fillId="0" borderId="5" xfId="0" applyBorder="1" applyAlignment="1" applyProtection="1">
      <alignment horizontal="left" vertical="top" wrapText="1"/>
      <protection locked="0"/>
    </xf>
    <xf numFmtId="0" fontId="1" fillId="0" borderId="7" xfId="0" applyFont="1" applyBorder="1" applyAlignment="1">
      <alignment wrapText="1"/>
    </xf>
    <xf numFmtId="0" fontId="0" fillId="0" borderId="6" xfId="0" applyBorder="1" applyAlignment="1"/>
    <xf numFmtId="0" fontId="2" fillId="0" borderId="7" xfId="0" applyFont="1" applyBorder="1" applyAlignment="1" applyProtection="1">
      <alignment horizontal="left"/>
      <protection locked="0"/>
    </xf>
    <xf numFmtId="0" fontId="0" fillId="0" borderId="5" xfId="0" applyBorder="1" applyAlignment="1" applyProtection="1">
      <alignment horizontal="left"/>
      <protection locked="0"/>
    </xf>
    <xf numFmtId="0" fontId="0" fillId="0" borderId="6" xfId="0" applyBorder="1" applyAlignment="1" applyProtection="1">
      <alignment horizontal="left"/>
      <protection locked="0"/>
    </xf>
    <xf numFmtId="0" fontId="0" fillId="0" borderId="6" xfId="0" applyBorder="1" applyAlignment="1" applyProtection="1">
      <alignment horizontal="left" vertical="top" wrapText="1"/>
      <protection locked="0"/>
    </xf>
    <xf numFmtId="49" fontId="2" fillId="0" borderId="42" xfId="0" applyNumberFormat="1" applyFont="1" applyBorder="1" applyAlignment="1" applyProtection="1">
      <alignment wrapText="1"/>
      <protection locked="0"/>
    </xf>
    <xf numFmtId="49" fontId="0" fillId="0" borderId="19" xfId="0" applyNumberFormat="1" applyBorder="1" applyAlignment="1" applyProtection="1">
      <alignment wrapText="1"/>
      <protection locked="0"/>
    </xf>
    <xf numFmtId="0" fontId="2" fillId="0" borderId="43" xfId="0" applyFont="1" applyBorder="1" applyAlignment="1" applyProtection="1">
      <alignment horizontal="left"/>
      <protection locked="0"/>
    </xf>
    <xf numFmtId="0" fontId="0" fillId="0" borderId="19" xfId="0" applyBorder="1" applyAlignment="1" applyProtection="1">
      <alignment horizontal="left"/>
      <protection locked="0"/>
    </xf>
    <xf numFmtId="0" fontId="0" fillId="0" borderId="7" xfId="0" applyBorder="1" applyAlignment="1" applyProtection="1">
      <alignment vertical="top" wrapText="1"/>
      <protection locked="0"/>
    </xf>
    <xf numFmtId="0" fontId="0" fillId="0" borderId="6" xfId="0" applyBorder="1" applyAlignment="1" applyProtection="1">
      <alignment vertical="top" wrapText="1"/>
      <protection locked="0"/>
    </xf>
    <xf numFmtId="0" fontId="0" fillId="0" borderId="16" xfId="0" applyBorder="1" applyAlignment="1" applyProtection="1">
      <protection locked="0"/>
    </xf>
    <xf numFmtId="0" fontId="0" fillId="0" borderId="7" xfId="0" applyBorder="1" applyAlignment="1" applyProtection="1">
      <alignment horizontal="left" vertical="top" wrapText="1"/>
      <protection locked="0"/>
    </xf>
    <xf numFmtId="0" fontId="0" fillId="0" borderId="6" xfId="0" applyBorder="1" applyAlignment="1">
      <alignment horizontal="left" vertical="top" wrapText="1"/>
    </xf>
    <xf numFmtId="0" fontId="0" fillId="0" borderId="7" xfId="0" applyBorder="1" applyAlignment="1" applyProtection="1">
      <alignment horizontal="left"/>
      <protection locked="0"/>
    </xf>
    <xf numFmtId="0" fontId="2" fillId="0" borderId="6" xfId="0" applyFont="1" applyBorder="1" applyAlignment="1" applyProtection="1">
      <alignment horizontal="left" vertical="top" wrapText="1"/>
      <protection locked="0"/>
    </xf>
    <xf numFmtId="0" fontId="0" fillId="0" borderId="5" xfId="0" applyBorder="1" applyAlignment="1">
      <alignment horizontal="left" vertical="top" wrapText="1"/>
    </xf>
    <xf numFmtId="0" fontId="0" fillId="0" borderId="43" xfId="0" applyBorder="1" applyAlignment="1"/>
    <xf numFmtId="0" fontId="0" fillId="0" borderId="3" xfId="0" applyBorder="1" applyAlignment="1"/>
    <xf numFmtId="0" fontId="0" fillId="0" borderId="19" xfId="0" applyBorder="1" applyAlignment="1"/>
    <xf numFmtId="0" fontId="1" fillId="0" borderId="43" xfId="0" applyFont="1" applyBorder="1" applyAlignment="1"/>
    <xf numFmtId="0" fontId="1" fillId="0" borderId="2" xfId="0" applyFont="1" applyBorder="1" applyAlignment="1"/>
    <xf numFmtId="0" fontId="5" fillId="2" borderId="0" xfId="0" applyFont="1" applyFill="1" applyAlignment="1">
      <alignment horizontal="center" vertical="top"/>
    </xf>
    <xf numFmtId="0" fontId="0" fillId="0" borderId="0" xfId="0" applyAlignment="1">
      <alignment horizontal="center"/>
    </xf>
    <xf numFmtId="0" fontId="1" fillId="0" borderId="7" xfId="0" applyFont="1" applyBorder="1" applyAlignment="1" applyProtection="1">
      <alignment vertical="top"/>
      <protection locked="0"/>
    </xf>
    <xf numFmtId="0" fontId="1" fillId="0" borderId="5" xfId="0" applyFont="1" applyBorder="1" applyAlignment="1" applyProtection="1">
      <alignment vertical="top"/>
      <protection locked="0"/>
    </xf>
    <xf numFmtId="0" fontId="1" fillId="0" borderId="3" xfId="0" applyFont="1" applyBorder="1" applyAlignment="1" applyProtection="1">
      <alignment vertical="top"/>
      <protection locked="0"/>
    </xf>
    <xf numFmtId="0" fontId="1" fillId="0" borderId="6" xfId="0" applyFont="1" applyBorder="1" applyAlignment="1" applyProtection="1">
      <alignment vertical="top"/>
      <protection locked="0"/>
    </xf>
    <xf numFmtId="0" fontId="5" fillId="2" borderId="1" xfId="0" applyFont="1" applyFill="1" applyBorder="1" applyAlignment="1">
      <alignment vertical="top" wrapText="1"/>
    </xf>
    <xf numFmtId="0" fontId="4" fillId="2" borderId="0" xfId="0" applyFont="1" applyFill="1" applyAlignment="1">
      <alignment vertical="top" wrapText="1"/>
    </xf>
    <xf numFmtId="0" fontId="4" fillId="2" borderId="0" xfId="0" applyFont="1" applyFill="1" applyAlignment="1">
      <alignment vertical="top"/>
    </xf>
    <xf numFmtId="0" fontId="5" fillId="2" borderId="44" xfId="0" applyFont="1" applyFill="1" applyBorder="1" applyAlignment="1"/>
    <xf numFmtId="0" fontId="5" fillId="2" borderId="16" xfId="0" applyFont="1" applyFill="1" applyBorder="1" applyAlignment="1"/>
    <xf numFmtId="0" fontId="5" fillId="2" borderId="45" xfId="0" applyFont="1" applyFill="1" applyBorder="1" applyAlignment="1"/>
    <xf numFmtId="0" fontId="2" fillId="0" borderId="1" xfId="0" applyFont="1" applyBorder="1" applyAlignment="1" applyProtection="1">
      <alignment vertical="top" wrapText="1"/>
      <protection locked="0"/>
    </xf>
    <xf numFmtId="0" fontId="0" fillId="0" borderId="0" xfId="0" applyAlignment="1" applyProtection="1">
      <alignment vertical="top" wrapText="1"/>
      <protection locked="0"/>
    </xf>
    <xf numFmtId="0" fontId="13" fillId="0" borderId="7" xfId="0" applyFont="1" applyBorder="1" applyAlignment="1" applyProtection="1">
      <alignment horizontal="right"/>
      <protection locked="0"/>
    </xf>
    <xf numFmtId="0" fontId="14" fillId="0" borderId="5" xfId="0" applyFont="1" applyBorder="1" applyAlignment="1" applyProtection="1">
      <alignment horizontal="right"/>
      <protection locked="0"/>
    </xf>
    <xf numFmtId="0" fontId="1" fillId="0" borderId="7" xfId="0" applyFont="1" applyBorder="1" applyAlignment="1" applyProtection="1">
      <protection locked="0"/>
    </xf>
    <xf numFmtId="0" fontId="1" fillId="0" borderId="5" xfId="0" applyFont="1" applyBorder="1" applyAlignment="1" applyProtection="1">
      <protection locked="0"/>
    </xf>
    <xf numFmtId="0" fontId="1" fillId="0" borderId="6" xfId="0" applyFont="1" applyBorder="1" applyAlignment="1" applyProtection="1">
      <protection locked="0"/>
    </xf>
    <xf numFmtId="0" fontId="1" fillId="0" borderId="56" xfId="0" applyFont="1" applyBorder="1" applyAlignment="1" applyProtection="1">
      <alignment wrapText="1"/>
    </xf>
    <xf numFmtId="0" fontId="0" fillId="0" borderId="56" xfId="0" applyBorder="1" applyAlignment="1" applyProtection="1">
      <alignment wrapText="1"/>
    </xf>
    <xf numFmtId="0" fontId="0" fillId="0" borderId="46" xfId="0" applyBorder="1" applyAlignment="1" applyProtection="1">
      <protection locked="0"/>
    </xf>
    <xf numFmtId="0" fontId="0" fillId="0" borderId="31" xfId="0" applyBorder="1" applyAlignment="1" applyProtection="1">
      <protection locked="0"/>
    </xf>
    <xf numFmtId="0" fontId="22" fillId="8" borderId="0" xfId="0" applyFont="1" applyFill="1" applyAlignment="1">
      <alignment wrapText="1" readingOrder="1"/>
    </xf>
    <xf numFmtId="0" fontId="22" fillId="6" borderId="0" xfId="0" applyFont="1" applyFill="1" applyAlignment="1">
      <alignment wrapText="1" readingOrder="1"/>
    </xf>
    <xf numFmtId="0" fontId="22" fillId="9" borderId="0" xfId="0" applyFont="1" applyFill="1" applyAlignment="1">
      <alignment wrapText="1" readingOrder="1"/>
    </xf>
    <xf numFmtId="0" fontId="1" fillId="0" borderId="13" xfId="0" applyFont="1" applyBorder="1" applyAlignment="1">
      <alignment wrapText="1"/>
    </xf>
    <xf numFmtId="0" fontId="1" fillId="0" borderId="14" xfId="0" applyFont="1" applyBorder="1" applyAlignment="1">
      <alignment wrapText="1"/>
    </xf>
    <xf numFmtId="0" fontId="1" fillId="0" borderId="47" xfId="0" applyFont="1" applyBorder="1" applyAlignment="1">
      <alignment wrapText="1"/>
    </xf>
    <xf numFmtId="0" fontId="4" fillId="2" borderId="13" xfId="0" applyFont="1" applyFill="1" applyBorder="1" applyAlignment="1">
      <alignment vertical="center"/>
    </xf>
    <xf numFmtId="0" fontId="4" fillId="2" borderId="14" xfId="0" applyFont="1" applyFill="1" applyBorder="1" applyAlignment="1">
      <alignment vertical="center"/>
    </xf>
    <xf numFmtId="0" fontId="4" fillId="2" borderId="47" xfId="0" applyFont="1" applyFill="1" applyBorder="1" applyAlignment="1">
      <alignment vertical="center"/>
    </xf>
    <xf numFmtId="0" fontId="4" fillId="2" borderId="48" xfId="0" applyFont="1" applyFill="1" applyBorder="1" applyAlignment="1">
      <alignment horizontal="right"/>
    </xf>
    <xf numFmtId="0" fontId="4" fillId="2" borderId="16" xfId="0" applyFont="1" applyFill="1" applyBorder="1" applyAlignment="1">
      <alignment horizontal="right"/>
    </xf>
    <xf numFmtId="0" fontId="4" fillId="2" borderId="49" xfId="0" applyFont="1" applyFill="1" applyBorder="1" applyAlignment="1">
      <alignment horizontal="right"/>
    </xf>
    <xf numFmtId="0" fontId="6" fillId="0" borderId="42" xfId="0" applyFont="1" applyBorder="1" applyAlignment="1"/>
    <xf numFmtId="0" fontId="6" fillId="0" borderId="3" xfId="0" applyFont="1" applyBorder="1" applyAlignment="1"/>
    <xf numFmtId="0" fontId="6" fillId="0" borderId="37" xfId="0" applyFont="1" applyBorder="1" applyAlignment="1"/>
    <xf numFmtId="0" fontId="0" fillId="0" borderId="34" xfId="0" applyBorder="1" applyAlignment="1" applyProtection="1">
      <protection locked="0"/>
    </xf>
    <xf numFmtId="0" fontId="4" fillId="2" borderId="50" xfId="0" applyFont="1" applyFill="1" applyBorder="1" applyAlignment="1">
      <alignment horizontal="right"/>
    </xf>
    <xf numFmtId="0" fontId="4" fillId="2" borderId="51" xfId="0" applyFont="1" applyFill="1" applyBorder="1" applyAlignment="1">
      <alignment horizontal="right"/>
    </xf>
    <xf numFmtId="0" fontId="4" fillId="2" borderId="52" xfId="0" applyFont="1" applyFill="1" applyBorder="1" applyAlignment="1">
      <alignment horizontal="right"/>
    </xf>
    <xf numFmtId="0" fontId="1" fillId="0" borderId="42" xfId="0" applyFont="1" applyBorder="1" applyAlignment="1"/>
    <xf numFmtId="0" fontId="1" fillId="0" borderId="3" xfId="0" applyFont="1" applyBorder="1" applyAlignment="1"/>
    <xf numFmtId="0" fontId="1" fillId="0" borderId="37" xfId="0" applyFont="1" applyBorder="1" applyAlignment="1"/>
    <xf numFmtId="164" fontId="7" fillId="4" borderId="53" xfId="0" applyNumberFormat="1" applyFont="1" applyFill="1" applyBorder="1" applyAlignment="1" applyProtection="1">
      <alignment horizontal="left"/>
      <protection locked="0"/>
    </xf>
    <xf numFmtId="164" fontId="7" fillId="4" borderId="5" xfId="0" applyNumberFormat="1" applyFont="1" applyFill="1" applyBorder="1" applyAlignment="1" applyProtection="1">
      <alignment horizontal="left"/>
      <protection locked="0"/>
    </xf>
    <xf numFmtId="0" fontId="22" fillId="7" borderId="0" xfId="0" applyNumberFormat="1" applyFont="1" applyFill="1" applyAlignment="1">
      <alignment vertical="top" wrapText="1"/>
    </xf>
    <xf numFmtId="0" fontId="0" fillId="7" borderId="0" xfId="0" applyNumberFormat="1" applyFill="1" applyAlignment="1">
      <alignment vertical="top" wrapText="1"/>
    </xf>
    <xf numFmtId="164" fontId="7" fillId="4" borderId="6" xfId="0" applyNumberFormat="1" applyFont="1" applyFill="1" applyBorder="1" applyAlignment="1" applyProtection="1">
      <alignment horizontal="left"/>
      <protection locked="0"/>
    </xf>
    <xf numFmtId="0" fontId="1" fillId="0" borderId="13" xfId="0" applyFont="1" applyBorder="1" applyAlignment="1"/>
    <xf numFmtId="0" fontId="1" fillId="0" borderId="14" xfId="0" applyFont="1" applyBorder="1" applyAlignment="1"/>
    <xf numFmtId="0" fontId="1" fillId="0" borderId="47" xfId="0" applyFont="1" applyBorder="1" applyAlignment="1"/>
    <xf numFmtId="164" fontId="4" fillId="2" borderId="48" xfId="0" applyNumberFormat="1" applyFont="1" applyFill="1" applyBorder="1" applyAlignment="1">
      <alignment horizontal="right"/>
    </xf>
    <xf numFmtId="164" fontId="4" fillId="2" borderId="16" xfId="0" applyNumberFormat="1" applyFont="1" applyFill="1" applyBorder="1" applyAlignment="1">
      <alignment horizontal="right"/>
    </xf>
    <xf numFmtId="164" fontId="4" fillId="2" borderId="49" xfId="0" applyNumberFormat="1" applyFont="1" applyFill="1" applyBorder="1" applyAlignment="1">
      <alignment horizontal="right"/>
    </xf>
    <xf numFmtId="0" fontId="1" fillId="0" borderId="42" xfId="0" applyFont="1" applyBorder="1" applyAlignment="1">
      <alignment vertical="top"/>
    </xf>
    <xf numFmtId="0" fontId="1" fillId="0" borderId="3" xfId="0" applyFont="1" applyBorder="1" applyAlignment="1">
      <alignment vertical="top"/>
    </xf>
    <xf numFmtId="0" fontId="1" fillId="0" borderId="37" xfId="0" applyFont="1" applyBorder="1" applyAlignment="1">
      <alignment vertical="top"/>
    </xf>
    <xf numFmtId="164" fontId="7" fillId="6" borderId="5" xfId="0" applyNumberFormat="1" applyFont="1" applyFill="1" applyBorder="1" applyAlignment="1" applyProtection="1">
      <protection locked="0"/>
    </xf>
    <xf numFmtId="164" fontId="7" fillId="6" borderId="12" xfId="0" applyNumberFormat="1" applyFont="1" applyFill="1" applyBorder="1" applyAlignment="1" applyProtection="1">
      <protection locked="0"/>
    </xf>
    <xf numFmtId="0" fontId="4" fillId="2" borderId="13" xfId="0" applyFont="1" applyFill="1" applyBorder="1" applyAlignment="1" applyProtection="1">
      <alignment vertical="center"/>
    </xf>
    <xf numFmtId="0" fontId="4" fillId="2" borderId="14" xfId="0" applyFont="1" applyFill="1" applyBorder="1" applyAlignment="1" applyProtection="1">
      <alignment vertical="center"/>
    </xf>
    <xf numFmtId="0" fontId="4" fillId="2" borderId="47" xfId="0" applyFont="1" applyFill="1" applyBorder="1" applyAlignment="1" applyProtection="1">
      <alignment vertical="center"/>
    </xf>
    <xf numFmtId="0" fontId="6" fillId="0" borderId="5" xfId="0" applyFont="1" applyBorder="1" applyAlignment="1"/>
    <xf numFmtId="0" fontId="6" fillId="0" borderId="12" xfId="0" applyFont="1" applyBorder="1" applyAlignment="1"/>
    <xf numFmtId="164" fontId="7" fillId="6" borderId="7" xfId="0" applyNumberFormat="1" applyFont="1" applyFill="1" applyBorder="1" applyAlignment="1" applyProtection="1">
      <protection locked="0"/>
    </xf>
    <xf numFmtId="164" fontId="0" fillId="6" borderId="12" xfId="0" applyNumberFormat="1" applyFill="1" applyBorder="1" applyProtection="1">
      <protection locked="0"/>
    </xf>
    <xf numFmtId="0" fontId="11" fillId="2" borderId="35" xfId="0" applyFont="1" applyFill="1" applyBorder="1" applyAlignment="1"/>
    <xf numFmtId="0" fontId="10" fillId="2" borderId="0" xfId="0" applyFont="1" applyFill="1" applyAlignment="1"/>
    <xf numFmtId="0" fontId="10" fillId="2" borderId="36" xfId="0" applyFont="1" applyFill="1" applyBorder="1" applyAlignment="1"/>
    <xf numFmtId="0" fontId="12" fillId="0" borderId="42" xfId="0" applyFont="1" applyBorder="1" applyAlignment="1">
      <alignment wrapText="1"/>
    </xf>
    <xf numFmtId="0" fontId="12" fillId="0" borderId="3" xfId="0" applyFont="1" applyBorder="1" applyAlignment="1">
      <alignment wrapText="1"/>
    </xf>
    <xf numFmtId="0" fontId="12" fillId="0" borderId="37" xfId="0" applyFont="1" applyBorder="1" applyAlignment="1">
      <alignment wrapText="1"/>
    </xf>
    <xf numFmtId="0" fontId="1" fillId="0" borderId="46" xfId="0" applyFont="1" applyBorder="1" applyAlignment="1"/>
    <xf numFmtId="0" fontId="1" fillId="0" borderId="31" xfId="0" applyFont="1" applyBorder="1" applyAlignment="1"/>
    <xf numFmtId="0" fontId="1" fillId="0" borderId="34" xfId="0" applyFont="1" applyBorder="1" applyAlignment="1"/>
    <xf numFmtId="164" fontId="7" fillId="8" borderId="53" xfId="0" applyNumberFormat="1" applyFont="1" applyFill="1" applyBorder="1" applyAlignment="1" applyProtection="1">
      <alignment horizontal="left"/>
      <protection locked="0"/>
    </xf>
    <xf numFmtId="164" fontId="7" fillId="8" borderId="5" xfId="0" applyNumberFormat="1" applyFont="1" applyFill="1" applyBorder="1" applyAlignment="1" applyProtection="1">
      <alignment horizontal="left"/>
      <protection locked="0"/>
    </xf>
    <xf numFmtId="164" fontId="7" fillId="8" borderId="6" xfId="0" applyNumberFormat="1" applyFont="1" applyFill="1" applyBorder="1" applyAlignment="1" applyProtection="1">
      <alignment horizontal="left"/>
      <protection locked="0"/>
    </xf>
    <xf numFmtId="0" fontId="0" fillId="4" borderId="53" xfId="0" applyFill="1" applyBorder="1" applyAlignment="1" applyProtection="1">
      <alignment wrapText="1"/>
      <protection locked="0"/>
    </xf>
    <xf numFmtId="0" fontId="0" fillId="4" borderId="5" xfId="0" applyFill="1" applyBorder="1" applyAlignment="1"/>
    <xf numFmtId="0" fontId="0" fillId="4" borderId="12" xfId="0" applyFill="1" applyBorder="1" applyAlignment="1"/>
    <xf numFmtId="0" fontId="4" fillId="2" borderId="54" xfId="0" applyFont="1" applyFill="1" applyBorder="1" applyAlignment="1">
      <alignment horizontal="right"/>
    </xf>
    <xf numFmtId="0" fontId="4" fillId="0" borderId="29" xfId="0" applyFont="1" applyBorder="1" applyAlignment="1">
      <alignment horizontal="right"/>
    </xf>
    <xf numFmtId="0" fontId="4" fillId="0" borderId="55" xfId="0" applyFont="1" applyBorder="1" applyAlignment="1">
      <alignment horizontal="right"/>
    </xf>
    <xf numFmtId="0" fontId="2" fillId="4" borderId="53" xfId="0" applyFont="1" applyFill="1" applyBorder="1" applyAlignment="1" applyProtection="1">
      <alignment wrapText="1"/>
      <protection locked="0"/>
    </xf>
    <xf numFmtId="49" fontId="32" fillId="3" borderId="0" xfId="0" applyNumberFormat="1" applyFont="1" applyFill="1" applyAlignment="1">
      <alignment readingOrder="1"/>
    </xf>
    <xf numFmtId="0" fontId="20" fillId="4" borderId="0" xfId="0" applyFont="1" applyFill="1" applyAlignment="1" applyProtection="1">
      <alignment readingOrder="1"/>
      <protection locked="0"/>
    </xf>
    <xf numFmtId="0" fontId="20" fillId="4" borderId="0" xfId="0" applyNumberFormat="1" applyFont="1" applyFill="1" applyAlignment="1" applyProtection="1">
      <alignment readingOrder="1"/>
      <protection locked="0"/>
    </xf>
    <xf numFmtId="0" fontId="19" fillId="0" borderId="0" xfId="0" applyFont="1" applyAlignment="1" applyProtection="1">
      <alignment vertical="top" wrapText="1"/>
    </xf>
    <xf numFmtId="0" fontId="0" fillId="0" borderId="0" xfId="0" applyAlignment="1" applyProtection="1">
      <alignment wrapText="1"/>
    </xf>
    <xf numFmtId="0" fontId="2" fillId="0" borderId="0" xfId="0" applyFont="1" applyAlignment="1" applyProtection="1">
      <alignment wrapText="1"/>
    </xf>
    <xf numFmtId="0" fontId="30" fillId="0" borderId="0" xfId="0" applyFont="1" applyBorder="1" applyAlignment="1">
      <alignment horizontal="center" wrapText="1"/>
    </xf>
    <xf numFmtId="0" fontId="29" fillId="0" borderId="0" xfId="0" applyFont="1" applyBorder="1" applyAlignment="1">
      <alignment horizontal="left" wrapText="1"/>
    </xf>
    <xf numFmtId="0" fontId="21" fillId="0" borderId="0" xfId="0" applyFont="1" applyBorder="1" applyAlignment="1">
      <alignment wrapText="1"/>
    </xf>
    <xf numFmtId="0" fontId="0" fillId="0" borderId="0" xfId="0" applyFont="1" applyBorder="1" applyAlignment="1">
      <alignmen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47625</xdr:colOff>
          <xdr:row>10</xdr:row>
          <xdr:rowOff>0</xdr:rowOff>
        </xdr:from>
        <xdr:to>
          <xdr:col>2</xdr:col>
          <xdr:colOff>1562100</xdr:colOff>
          <xdr:row>10</xdr:row>
          <xdr:rowOff>219075</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Continuation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361950</xdr:rowOff>
        </xdr:from>
        <xdr:to>
          <xdr:col>2</xdr:col>
          <xdr:colOff>1276350</xdr:colOff>
          <xdr:row>8</xdr:row>
          <xdr:rowOff>200025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7/1/18 -6/30/21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xdr:row>
          <xdr:rowOff>9525</xdr:rowOff>
        </xdr:from>
        <xdr:to>
          <xdr:col>2</xdr:col>
          <xdr:colOff>542925</xdr:colOff>
          <xdr:row>3</xdr:row>
          <xdr:rowOff>228600</xdr:rowOff>
        </xdr:to>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VW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4</xdr:row>
          <xdr:rowOff>247650</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4</xdr:row>
          <xdr:rowOff>28575</xdr:rowOff>
        </xdr:from>
        <xdr:to>
          <xdr:col>7</xdr:col>
          <xdr:colOff>466725</xdr:colOff>
          <xdr:row>4</xdr:row>
          <xdr:rowOff>247650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5</xdr:row>
          <xdr:rowOff>28575</xdr:rowOff>
        </xdr:from>
        <xdr:to>
          <xdr:col>7</xdr:col>
          <xdr:colOff>885825</xdr:colOff>
          <xdr:row>6</xdr:row>
          <xdr:rowOff>57150</xdr:rowOff>
        </xdr:to>
        <xdr:sp macro="" textlink="">
          <xdr:nvSpPr>
            <xdr:cNvPr id="1061" name="Check Box 37" hidden="1">
              <a:extLst>
                <a:ext uri="{63B3BB69-23CF-44E3-9099-C40C66FF867C}">
                  <a14:compatExt spid="_x0000_s10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4</xdr:row>
          <xdr:rowOff>38100</xdr:rowOff>
        </xdr:from>
        <xdr:to>
          <xdr:col>7</xdr:col>
          <xdr:colOff>1028700</xdr:colOff>
          <xdr:row>4</xdr:row>
          <xdr:rowOff>257175</xdr:rowOff>
        </xdr:to>
        <xdr:sp macro="" textlink="">
          <xdr:nvSpPr>
            <xdr:cNvPr id="1062" name="Check Box 38" hidden="1">
              <a:extLst>
                <a:ext uri="{63B3BB69-23CF-44E3-9099-C40C66FF867C}">
                  <a14:compatExt spid="_x0000_s10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5</xdr:row>
          <xdr:rowOff>28575</xdr:rowOff>
        </xdr:from>
        <xdr:to>
          <xdr:col>7</xdr:col>
          <xdr:colOff>466725</xdr:colOff>
          <xdr:row>6</xdr:row>
          <xdr:rowOff>38100</xdr:rowOff>
        </xdr:to>
        <xdr:sp macro="" textlink="">
          <xdr:nvSpPr>
            <xdr:cNvPr id="1063" name="Check Box 39" hidden="1">
              <a:extLst>
                <a:ext uri="{63B3BB69-23CF-44E3-9099-C40C66FF867C}">
                  <a14:compatExt spid="_x0000_s106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xdr:row>
          <xdr:rowOff>28575</xdr:rowOff>
        </xdr:from>
        <xdr:to>
          <xdr:col>7</xdr:col>
          <xdr:colOff>466725</xdr:colOff>
          <xdr:row>7</xdr:row>
          <xdr:rowOff>247650</xdr:rowOff>
        </xdr:to>
        <xdr:sp macro="" textlink="">
          <xdr:nvSpPr>
            <xdr:cNvPr id="1064" name="Check Box 40" hidden="1">
              <a:extLst>
                <a:ext uri="{63B3BB69-23CF-44E3-9099-C40C66FF867C}">
                  <a14:compatExt spid="_x0000_s106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523875</xdr:colOff>
          <xdr:row>6</xdr:row>
          <xdr:rowOff>304800</xdr:rowOff>
        </xdr:from>
        <xdr:to>
          <xdr:col>8</xdr:col>
          <xdr:colOff>123825</xdr:colOff>
          <xdr:row>7</xdr:row>
          <xdr:rowOff>304800</xdr:rowOff>
        </xdr:to>
        <xdr:sp macro="" textlink="">
          <xdr:nvSpPr>
            <xdr:cNvPr id="1065" name="Check Box 41" hidden="1">
              <a:extLst>
                <a:ext uri="{63B3BB69-23CF-44E3-9099-C40C66FF867C}">
                  <a14:compatExt spid="_x0000_s106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8</xdr:row>
          <xdr:rowOff>342900</xdr:rowOff>
        </xdr:from>
        <xdr:to>
          <xdr:col>2</xdr:col>
          <xdr:colOff>704850</xdr:colOff>
          <xdr:row>9</xdr:row>
          <xdr:rowOff>190500</xdr:rowOff>
        </xdr:to>
        <xdr:sp macro="" textlink="">
          <xdr:nvSpPr>
            <xdr:cNvPr id="1066" name="Check Box 42" hidden="1">
              <a:extLst>
                <a:ext uri="{63B3BB69-23CF-44E3-9099-C40C66FF867C}">
                  <a14:compatExt spid="_x0000_s106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New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0</xdr:rowOff>
        </xdr:from>
        <xdr:to>
          <xdr:col>2</xdr:col>
          <xdr:colOff>1562100</xdr:colOff>
          <xdr:row>12</xdr:row>
          <xdr:rowOff>28575</xdr:rowOff>
        </xdr:to>
        <xdr:sp macro="" textlink="">
          <xdr:nvSpPr>
            <xdr:cNvPr id="1067" name="Check Box 43" hidden="1">
              <a:extLst>
                <a:ext uri="{63B3BB69-23CF-44E3-9099-C40C66FF867C}">
                  <a14:compatExt spid="_x0000_s106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 of Grant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9</xdr:row>
          <xdr:rowOff>0</xdr:rowOff>
        </xdr:from>
        <xdr:to>
          <xdr:col>7</xdr:col>
          <xdr:colOff>704850</xdr:colOff>
          <xdr:row>10</xdr:row>
          <xdr:rowOff>9525</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Rural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10</xdr:row>
          <xdr:rowOff>0</xdr:rowOff>
        </xdr:from>
        <xdr:to>
          <xdr:col>7</xdr:col>
          <xdr:colOff>704850</xdr:colOff>
          <xdr:row>10</xdr:row>
          <xdr:rowOff>219075</xdr:rowOff>
        </xdr:to>
        <xdr:sp macro="" textlink="">
          <xdr:nvSpPr>
            <xdr:cNvPr id="1069" name="Check Box 45" hidden="1">
              <a:extLst>
                <a:ext uri="{63B3BB69-23CF-44E3-9099-C40C66FF867C}">
                  <a14:compatExt spid="_x0000_s10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Urban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47625</xdr:colOff>
          <xdr:row>11</xdr:row>
          <xdr:rowOff>0</xdr:rowOff>
        </xdr:from>
        <xdr:to>
          <xdr:col>7</xdr:col>
          <xdr:colOff>704850</xdr:colOff>
          <xdr:row>12</xdr:row>
          <xdr:rowOff>28575</xdr:rowOff>
        </xdr:to>
        <xdr:sp macro="" textlink="">
          <xdr:nvSpPr>
            <xdr:cNvPr id="1070" name="Check Box 46" hidden="1">
              <a:extLst>
                <a:ext uri="{63B3BB69-23CF-44E3-9099-C40C66FF867C}">
                  <a14:compatExt spid="_x0000_s10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Suburban</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harvester.census.gov/facweb/" TargetMode="External"/><Relationship Id="rId1" Type="http://schemas.openxmlformats.org/officeDocument/2006/relationships/hyperlink" Target="https://www.sam.gov/portal/SAM/?portal:componentId=9615a076-c195-44d7-9bf4-ff1d3d101e6c&amp;interactionstate=JBPNS_rO0ABXc0ABBfanNmQnJpZGdlVmlld0lkAAAAAQATL2pzZi9uYXZpZ2F0aW9uLmpzcAAHX19FT0ZfXw**&amp;portal:type=action"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AX71"/>
  <sheetViews>
    <sheetView workbookViewId="0">
      <selection activeCell="G3" sqref="G3"/>
    </sheetView>
  </sheetViews>
  <sheetFormatPr defaultRowHeight="12.75" x14ac:dyDescent="0.2"/>
  <cols>
    <col min="5" max="5" width="14" customWidth="1"/>
    <col min="6" max="7" width="12.85546875" customWidth="1"/>
    <col min="8" max="8" width="24.42578125" customWidth="1"/>
    <col min="9" max="9" width="15.85546875" customWidth="1"/>
    <col min="10" max="10" width="16" customWidth="1"/>
    <col min="11" max="11" width="16.42578125" customWidth="1"/>
    <col min="12" max="12" width="14.140625" customWidth="1"/>
    <col min="13" max="13" width="20.85546875" customWidth="1"/>
    <col min="14" max="14" width="21.42578125" customWidth="1"/>
    <col min="15" max="16" width="20" customWidth="1"/>
    <col min="17" max="20" width="23" customWidth="1"/>
    <col min="21" max="21" width="4.42578125" customWidth="1"/>
    <col min="34" max="34" width="17.28515625" customWidth="1"/>
    <col min="35" max="35" width="12.5703125" customWidth="1"/>
    <col min="47" max="47" width="9.5703125" customWidth="1"/>
  </cols>
  <sheetData>
    <row r="3" spans="3:50" x14ac:dyDescent="0.2">
      <c r="C3">
        <f>'Risk Assessment'!C77</f>
        <v>43</v>
      </c>
      <c r="D3" t="str">
        <f>'Budget Review'!B6</f>
        <v>a</v>
      </c>
      <c r="E3" t="str">
        <f>' Budget Itemization'!B9</f>
        <v>Your County</v>
      </c>
      <c r="F3" t="str">
        <f>' Budget Itemization'!B10</f>
        <v>ABC VW</v>
      </c>
      <c r="G3" t="str">
        <f>' Budget Itemization'!B11</f>
        <v>18-X1234VW16</v>
      </c>
      <c r="H3" s="2" t="str">
        <f>'Budget Review'!B8</f>
        <v>YES</v>
      </c>
      <c r="I3">
        <f>' Budget Itemization'!G28</f>
        <v>45000</v>
      </c>
      <c r="J3">
        <f>' Budget Itemization'!G39</f>
        <v>5256.5</v>
      </c>
      <c r="K3">
        <f>' Budget Itemization'!G40</f>
        <v>50256.5</v>
      </c>
      <c r="L3">
        <f>' Budget Itemization'!G55</f>
        <v>624</v>
      </c>
      <c r="M3">
        <f>' Budget Itemization'!G61</f>
        <v>648</v>
      </c>
      <c r="N3">
        <f>' Budget Itemization'!G72</f>
        <v>200</v>
      </c>
      <c r="O3">
        <f>' Budget Itemization'!G88</f>
        <v>116</v>
      </c>
      <c r="P3">
        <f>' Budget Itemization'!G91</f>
        <v>50</v>
      </c>
      <c r="Q3">
        <f>' Budget Itemization'!E99</f>
        <v>5555</v>
      </c>
      <c r="R3">
        <f>' Budget Itemization'!E94</f>
        <v>5555</v>
      </c>
      <c r="S3">
        <f>' Budget Itemization'!E95</f>
        <v>0</v>
      </c>
      <c r="T3">
        <f>' Budget Itemization'!E96</f>
        <v>0</v>
      </c>
      <c r="V3">
        <f>' Budget Itemization'!H28</f>
        <v>45000</v>
      </c>
      <c r="W3">
        <f>' Budget Itemization'!H39</f>
        <v>5256.5</v>
      </c>
      <c r="X3">
        <f>' Budget Itemization'!H40</f>
        <v>50256.5</v>
      </c>
      <c r="Y3">
        <f>' Budget Itemization'!H55</f>
        <v>624</v>
      </c>
      <c r="Z3">
        <f>' Budget Itemization'!H61</f>
        <v>648</v>
      </c>
      <c r="AA3">
        <f>' Budget Itemization'!H72</f>
        <v>200</v>
      </c>
      <c r="AB3">
        <f>' Budget Itemization'!H88</f>
        <v>116</v>
      </c>
      <c r="AC3">
        <f>' Budget Itemization'!H91</f>
        <v>50</v>
      </c>
      <c r="AD3">
        <f>' Budget Itemization'!F99</f>
        <v>5555</v>
      </c>
      <c r="AE3">
        <f>' Budget Itemization'!F94</f>
        <v>5555</v>
      </c>
      <c r="AF3">
        <f>' Budget Itemization'!F95</f>
        <v>0</v>
      </c>
      <c r="AG3">
        <f>' Budget Itemization'!F96</f>
        <v>0</v>
      </c>
      <c r="AH3" t="str">
        <f>' Budget Itemization'!G99</f>
        <v>OK</v>
      </c>
      <c r="AI3" t="str">
        <f>' Budget Itemization'!B104</f>
        <v>Name</v>
      </c>
      <c r="AJ3" t="str">
        <f>' Budget Itemization'!B105</f>
        <v>phone</v>
      </c>
      <c r="AK3" t="str">
        <f>' Budget Itemization'!B106</f>
        <v>email</v>
      </c>
      <c r="AL3">
        <f>' Budget Itemization'!C12</f>
        <v>22</v>
      </c>
      <c r="AM3">
        <f>' Budget Itemization'!E12</f>
        <v>33</v>
      </c>
      <c r="AN3">
        <f>' Budget Itemization'!C13</f>
        <v>22</v>
      </c>
      <c r="AO3">
        <f>' Budget Itemization'!E13</f>
        <v>23</v>
      </c>
      <c r="AP3">
        <f>' Budget Itemization'!B100</f>
        <v>1.1201923076923077</v>
      </c>
      <c r="AQ3">
        <f>' Budget Itemization'!B101</f>
        <v>1</v>
      </c>
      <c r="AR3">
        <f>' Budget Itemization'!B102</f>
        <v>500</v>
      </c>
      <c r="AS3">
        <f>' Budget Itemization'!B109</f>
        <v>0.24038461538461539</v>
      </c>
      <c r="AT3" s="117" t="str">
        <f>' Budget Itemization'!B8</f>
        <v>FY 19</v>
      </c>
      <c r="AU3" s="134">
        <f>' Budget Itemization'!E100</f>
        <v>200</v>
      </c>
      <c r="AV3" s="135">
        <f>' Budget Itemization'!E101</f>
        <v>10</v>
      </c>
      <c r="AW3" s="135">
        <f>' Budget Itemization'!E102</f>
        <v>175</v>
      </c>
      <c r="AX3" s="138"/>
    </row>
    <row r="4" spans="3:50" x14ac:dyDescent="0.2">
      <c r="H4" s="2"/>
    </row>
    <row r="7" spans="3:50" x14ac:dyDescent="0.2">
      <c r="E7" s="117"/>
      <c r="F7" s="117"/>
      <c r="G7" s="117"/>
      <c r="H7" s="117"/>
    </row>
    <row r="8" spans="3:50" x14ac:dyDescent="0.2">
      <c r="E8" s="253"/>
      <c r="F8" s="253"/>
      <c r="G8" s="253"/>
      <c r="H8" s="253"/>
      <c r="I8" s="253"/>
      <c r="J8" s="253"/>
      <c r="K8" s="253"/>
      <c r="L8" s="253"/>
      <c r="M8" s="253"/>
      <c r="N8" s="253"/>
      <c r="O8" s="253"/>
      <c r="P8" s="125"/>
    </row>
    <row r="9" spans="3:50" x14ac:dyDescent="0.2">
      <c r="E9" s="2"/>
      <c r="F9" s="2"/>
      <c r="G9" s="2"/>
      <c r="H9" s="2"/>
      <c r="I9" s="2"/>
      <c r="J9" s="2"/>
      <c r="K9" s="2"/>
    </row>
    <row r="59" spans="10:10" x14ac:dyDescent="0.2">
      <c r="J59" s="2"/>
    </row>
    <row r="71" spans="5:6" x14ac:dyDescent="0.2">
      <c r="E71">
        <v>1</v>
      </c>
      <c r="F71">
        <f>E71</f>
        <v>1</v>
      </c>
    </row>
  </sheetData>
  <sheetProtection password="9E17" sheet="1" objects="1" scenarios="1"/>
  <mergeCells count="1">
    <mergeCell ref="E8:O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topLeftCell="D1" workbookViewId="0">
      <selection activeCell="E1" sqref="E1"/>
    </sheetView>
  </sheetViews>
  <sheetFormatPr defaultRowHeight="12.75" x14ac:dyDescent="0.2"/>
  <cols>
    <col min="3" max="3" width="12.5703125" customWidth="1"/>
    <col min="5" max="5" width="169.85546875" customWidth="1"/>
  </cols>
  <sheetData>
    <row r="1" spans="1:5" ht="35.1" customHeight="1" x14ac:dyDescent="0.2">
      <c r="A1" s="117" t="str">
        <f>' Budget Itemization'!B8</f>
        <v>FY 19</v>
      </c>
      <c r="B1" t="str">
        <f>' Budget Itemization'!B10:H10</f>
        <v>ABC VW</v>
      </c>
      <c r="C1" t="str">
        <f>' Budget Itemization'!B9</f>
        <v>Your County</v>
      </c>
      <c r="D1" t="str">
        <f>' Budget Itemization'!B11</f>
        <v>18-X1234VW16</v>
      </c>
      <c r="E1" s="149" t="str">
        <f>IF('Special Conditions'!B5="Yes",'Special Conditions'!C5)</f>
        <v>Please revise your budget and budget narrative to reflect the following changes:  test</v>
      </c>
    </row>
    <row r="2" spans="1:5" ht="35.1" customHeight="1" x14ac:dyDescent="0.2">
      <c r="E2" s="149" t="b">
        <f>IF('Special Conditions'!B6="Yes",'Special Conditions'!C6)</f>
        <v>0</v>
      </c>
    </row>
    <row r="3" spans="1:5" ht="35.1" customHeight="1" x14ac:dyDescent="0.2">
      <c r="E3" s="149" t="b">
        <f>IF('Special Conditions'!B7="Yes",'Special Conditions'!C7)</f>
        <v>0</v>
      </c>
    </row>
    <row r="4" spans="1:5" ht="35.1" customHeight="1" x14ac:dyDescent="0.2">
      <c r="E4" s="149" t="b">
        <f>IF('Special Conditions'!B8="Yes",'Special Conditions'!C8)</f>
        <v>0</v>
      </c>
    </row>
    <row r="5" spans="1:5" ht="35.1" customHeight="1" x14ac:dyDescent="0.2">
      <c r="E5" s="149" t="b">
        <f>IF('Special Conditions'!B9="Yes",'Special Conditions'!C9)</f>
        <v>0</v>
      </c>
    </row>
    <row r="6" spans="1:5" ht="35.1" customHeight="1" x14ac:dyDescent="0.2">
      <c r="E6" s="149" t="b">
        <f>IF('Special Conditions'!B10="Yes",'Special Conditions'!C10)</f>
        <v>0</v>
      </c>
    </row>
    <row r="7" spans="1:5" ht="35.1" customHeight="1" x14ac:dyDescent="0.2">
      <c r="E7" s="149" t="b">
        <f>IF('Special Conditions'!B11="Yes",'Special Conditions'!C11)</f>
        <v>0</v>
      </c>
    </row>
    <row r="8" spans="1:5" ht="35.1" customHeight="1" x14ac:dyDescent="0.2">
      <c r="E8" s="149" t="b">
        <f>IF('Special Conditions'!B12="Yes",'Special Conditions'!C12)</f>
        <v>0</v>
      </c>
    </row>
    <row r="9" spans="1:5" ht="35.1" customHeight="1" x14ac:dyDescent="0.2">
      <c r="E9" s="149" t="b">
        <f>IF('Special Conditions'!B13="Yes",'Special Conditions'!C13)</f>
        <v>0</v>
      </c>
    </row>
    <row r="10" spans="1:5" ht="35.1" customHeight="1" x14ac:dyDescent="0.2">
      <c r="E10" s="149" t="b">
        <f>IF('Special Conditions'!B14="Yes",'Special Conditions'!C14)</f>
        <v>0</v>
      </c>
    </row>
    <row r="11" spans="1:5" ht="35.1" customHeight="1" x14ac:dyDescent="0.2">
      <c r="E11" s="149" t="b">
        <f>IF('Special Conditions'!B15="Yes",'Special Conditions'!C15)</f>
        <v>0</v>
      </c>
    </row>
    <row r="12" spans="1:5" ht="35.1" customHeight="1" x14ac:dyDescent="0.2">
      <c r="E12" s="149" t="b">
        <f>IF('Special Conditions'!B16="Yes",'Special Conditions'!C16)</f>
        <v>0</v>
      </c>
    </row>
    <row r="13" spans="1:5" ht="35.1" customHeight="1" x14ac:dyDescent="0.2">
      <c r="E13" s="149" t="b">
        <f>IF('Special Conditions'!B17="Yes",'Special Conditions'!C17)</f>
        <v>0</v>
      </c>
    </row>
    <row r="14" spans="1:5" ht="35.1" customHeight="1" x14ac:dyDescent="0.2">
      <c r="E14" s="149" t="b">
        <f>IF('Special Conditions'!B18="Yes",'Special Conditions'!C18)</f>
        <v>0</v>
      </c>
    </row>
    <row r="15" spans="1:5" ht="35.1" customHeight="1" x14ac:dyDescent="0.2">
      <c r="E15" s="149" t="b">
        <f>IF('Special Conditions'!B19="Yes",'Special Conditions'!C19)</f>
        <v>0</v>
      </c>
    </row>
    <row r="16" spans="1:5" ht="35.1" customHeight="1" x14ac:dyDescent="0.2">
      <c r="E16" s="149" t="b">
        <f>IF('Special Conditions'!B20="Yes",'Special Conditions'!C20)</f>
        <v>0</v>
      </c>
    </row>
    <row r="17" spans="5:5" ht="35.1" customHeight="1" x14ac:dyDescent="0.2">
      <c r="E17" s="149" t="b">
        <f>IF('Special Conditions'!B21="Yes",'Special Conditions'!C21)</f>
        <v>0</v>
      </c>
    </row>
    <row r="18" spans="5:5" ht="35.1" customHeight="1" x14ac:dyDescent="0.2">
      <c r="E18" s="149" t="b">
        <f>IF('Special Conditions'!B22="Yes",'Special Conditions'!C22)</f>
        <v>0</v>
      </c>
    </row>
    <row r="19" spans="5:5" ht="35.1" customHeight="1" x14ac:dyDescent="0.2">
      <c r="E19" s="149" t="b">
        <f>IF('Special Conditions'!B23="Yes",'Special Conditions'!C23)</f>
        <v>0</v>
      </c>
    </row>
    <row r="20" spans="5:5" ht="35.1" customHeight="1" x14ac:dyDescent="0.2"/>
    <row r="21" spans="5:5" ht="35.1" customHeight="1" x14ac:dyDescent="0.2"/>
    <row r="22" spans="5:5" ht="35.1" customHeight="1" x14ac:dyDescent="0.2"/>
    <row r="23" spans="5:5" ht="35.1" customHeight="1" x14ac:dyDescent="0.2"/>
    <row r="24" spans="5:5" ht="35.1" customHeight="1" x14ac:dyDescent="0.2"/>
    <row r="25" spans="5:5" ht="35.1" customHeight="1" x14ac:dyDescent="0.2"/>
    <row r="26" spans="5:5" ht="35.1" customHeight="1" x14ac:dyDescent="0.2"/>
    <row r="27" spans="5:5" ht="35.1" customHeight="1" x14ac:dyDescent="0.2"/>
    <row r="28" spans="5:5" ht="35.1" customHeight="1" x14ac:dyDescent="0.2"/>
    <row r="29" spans="5:5" ht="35.1" customHeight="1" x14ac:dyDescent="0.2"/>
    <row r="30" spans="5:5" ht="35.1" customHeight="1" x14ac:dyDescent="0.2"/>
    <row r="31" spans="5:5" ht="35.1" customHeight="1" x14ac:dyDescent="0.2"/>
    <row r="32" spans="5:5" ht="35.1" customHeight="1" x14ac:dyDescent="0.2"/>
    <row r="33" ht="35.1" customHeight="1" x14ac:dyDescent="0.2"/>
    <row r="34" ht="35.1" customHeight="1" x14ac:dyDescent="0.2"/>
    <row r="35" ht="35.1" customHeight="1" x14ac:dyDescent="0.2"/>
    <row r="36" ht="35.1" customHeight="1" x14ac:dyDescent="0.2"/>
    <row r="37" ht="35.1" customHeight="1" x14ac:dyDescent="0.2"/>
    <row r="38" ht="35.1" customHeight="1" x14ac:dyDescent="0.2"/>
    <row r="39" ht="35.1" customHeight="1" x14ac:dyDescent="0.2"/>
    <row r="40" ht="35.1" customHeight="1" x14ac:dyDescent="0.2"/>
    <row r="41" ht="35.1" customHeight="1" x14ac:dyDescent="0.2"/>
    <row r="42" ht="35.1" customHeight="1" x14ac:dyDescent="0.2"/>
    <row r="43" ht="35.1" customHeight="1" x14ac:dyDescent="0.2"/>
    <row r="44" ht="35.1" customHeight="1" x14ac:dyDescent="0.2"/>
    <row r="45" ht="35.1" customHeight="1" x14ac:dyDescent="0.2"/>
    <row r="46" ht="35.1" customHeight="1" x14ac:dyDescent="0.2"/>
    <row r="47" ht="35.1" customHeight="1" x14ac:dyDescent="0.2"/>
    <row r="48" ht="35.1" customHeight="1" x14ac:dyDescent="0.2"/>
    <row r="49" ht="35.1" customHeight="1" x14ac:dyDescent="0.2"/>
    <row r="50" ht="35.1" customHeight="1" x14ac:dyDescent="0.2"/>
    <row r="51" ht="35.1" customHeight="1" x14ac:dyDescent="0.2"/>
    <row r="52" ht="35.1" customHeight="1" x14ac:dyDescent="0.2"/>
    <row r="53" ht="35.1" customHeight="1" x14ac:dyDescent="0.2"/>
    <row r="54" ht="35.1" customHeight="1" x14ac:dyDescent="0.2"/>
    <row r="55" ht="35.1" customHeight="1" x14ac:dyDescent="0.2"/>
    <row r="56" ht="35.1" customHeight="1" x14ac:dyDescent="0.2"/>
    <row r="57" ht="35.1" customHeight="1" x14ac:dyDescent="0.2"/>
    <row r="58" ht="35.1" customHeight="1" x14ac:dyDescent="0.2"/>
    <row r="59" ht="35.1" customHeight="1" x14ac:dyDescent="0.2"/>
    <row r="60" ht="35.1" customHeight="1" x14ac:dyDescent="0.2"/>
    <row r="61" ht="35.1" customHeight="1" x14ac:dyDescent="0.2"/>
    <row r="62" ht="35.1" customHeight="1" x14ac:dyDescent="0.2"/>
    <row r="63" ht="35.1" customHeight="1" x14ac:dyDescent="0.2"/>
    <row r="64" ht="35.1" customHeight="1" x14ac:dyDescent="0.2"/>
    <row r="65" spans="2:2" ht="35.1" customHeight="1" x14ac:dyDescent="0.2"/>
    <row r="66" spans="2:2" ht="35.1" customHeight="1" x14ac:dyDescent="0.2"/>
    <row r="67" spans="2:2" ht="35.1" customHeight="1" x14ac:dyDescent="0.2"/>
    <row r="68" spans="2:2" ht="35.1" customHeight="1" x14ac:dyDescent="0.2"/>
    <row r="69" spans="2:2" ht="35.1" customHeight="1" x14ac:dyDescent="0.2"/>
    <row r="70" spans="2:2" ht="35.1" customHeight="1" x14ac:dyDescent="0.2"/>
    <row r="71" spans="2:2" ht="35.1" customHeight="1" x14ac:dyDescent="0.2">
      <c r="B71">
        <v>1</v>
      </c>
    </row>
    <row r="72" spans="2:2" ht="35.1" customHeight="1" x14ac:dyDescent="0.2"/>
    <row r="73" spans="2:2" ht="35.1" customHeight="1" x14ac:dyDescent="0.2"/>
    <row r="74" spans="2:2" ht="35.1" customHeight="1" x14ac:dyDescent="0.2"/>
    <row r="75" spans="2:2" ht="35.1" customHeight="1" x14ac:dyDescent="0.2"/>
    <row r="76" spans="2:2" ht="35.1" customHeight="1" x14ac:dyDescent="0.2"/>
    <row r="77" spans="2:2" ht="35.1" customHeight="1" x14ac:dyDescent="0.2"/>
    <row r="78" spans="2:2" ht="35.1" customHeight="1" x14ac:dyDescent="0.2"/>
    <row r="79" spans="2:2" ht="35.1" customHeight="1" x14ac:dyDescent="0.2"/>
    <row r="80" spans="2:2" ht="35.1" customHeight="1" x14ac:dyDescent="0.2"/>
    <row r="81" ht="35.1" customHeight="1" x14ac:dyDescent="0.2"/>
    <row r="82" ht="35.1" customHeight="1" x14ac:dyDescent="0.2"/>
    <row r="83" ht="35.1" customHeight="1" x14ac:dyDescent="0.2"/>
    <row r="84" ht="35.1" customHeight="1" x14ac:dyDescent="0.2"/>
    <row r="85" ht="35.1" customHeight="1" x14ac:dyDescent="0.2"/>
    <row r="86" ht="35.1" customHeight="1" x14ac:dyDescent="0.2"/>
    <row r="87" ht="35.1" customHeight="1" x14ac:dyDescent="0.2"/>
    <row r="88" ht="35.1" customHeight="1" x14ac:dyDescent="0.2"/>
    <row r="89" ht="35.1" customHeight="1" x14ac:dyDescent="0.2"/>
    <row r="90" ht="35.1" customHeight="1" x14ac:dyDescent="0.2"/>
    <row r="91" ht="35.1" customHeight="1" x14ac:dyDescent="0.2"/>
    <row r="92" ht="35.1" customHeight="1" x14ac:dyDescent="0.2"/>
    <row r="93" ht="35.1" customHeight="1" x14ac:dyDescent="0.2"/>
  </sheetData>
  <sheetProtection password="9E17"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J72"/>
  <sheetViews>
    <sheetView showGridLines="0" zoomScaleNormal="100" workbookViewId="0">
      <selection activeCell="G32" sqref="G32"/>
    </sheetView>
  </sheetViews>
  <sheetFormatPr defaultRowHeight="17.100000000000001" customHeight="1" x14ac:dyDescent="0.2"/>
  <cols>
    <col min="1" max="1" width="13" customWidth="1"/>
    <col min="2" max="2" width="8.42578125" customWidth="1"/>
    <col min="3" max="3" width="24.5703125" customWidth="1"/>
    <col min="4" max="4" width="4.85546875" customWidth="1"/>
    <col min="5" max="5" width="14.5703125" customWidth="1"/>
    <col min="6" max="6" width="10.7109375" customWidth="1"/>
    <col min="7" max="7" width="12.85546875" customWidth="1"/>
    <col min="8" max="8" width="16.28515625" customWidth="1"/>
    <col min="9" max="9" width="9" customWidth="1"/>
    <col min="10" max="10" width="10.140625" hidden="1" customWidth="1"/>
    <col min="11" max="11" width="19" style="5" customWidth="1"/>
  </cols>
  <sheetData>
    <row r="1" spans="1:62" s="30" customFormat="1" ht="21" customHeight="1" x14ac:dyDescent="0.35">
      <c r="A1" s="29" t="s">
        <v>53</v>
      </c>
      <c r="K1" s="31"/>
    </row>
    <row r="2" spans="1:62" s="2" customFormat="1" ht="17.100000000000001" customHeight="1" x14ac:dyDescent="0.2">
      <c r="A2" s="1" t="s">
        <v>63</v>
      </c>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row>
    <row r="3" spans="1:62" ht="7.5" customHeight="1" x14ac:dyDescent="0.2">
      <c r="K3"/>
    </row>
    <row r="4" spans="1:62" s="6" customFormat="1" ht="28.5" customHeight="1" x14ac:dyDescent="0.2">
      <c r="A4" s="12" t="s">
        <v>0</v>
      </c>
      <c r="B4" s="9"/>
      <c r="C4" s="33"/>
      <c r="D4" s="33"/>
      <c r="E4" s="34"/>
      <c r="F4" s="34"/>
      <c r="G4" s="179" t="s">
        <v>167</v>
      </c>
      <c r="H4" s="194" t="s">
        <v>182</v>
      </c>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row>
    <row r="5" spans="1:62" s="8" customFormat="1" ht="24.75" customHeight="1" x14ac:dyDescent="0.2">
      <c r="A5" s="12" t="s">
        <v>1</v>
      </c>
      <c r="B5" s="9"/>
      <c r="C5" s="254" t="s">
        <v>180</v>
      </c>
      <c r="D5" s="255"/>
      <c r="E5" s="255"/>
      <c r="F5" s="255"/>
      <c r="G5" s="180" t="s">
        <v>168</v>
      </c>
      <c r="H5" s="178"/>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row>
    <row r="6" spans="1:62" s="8" customFormat="1" ht="17.100000000000001" customHeight="1" x14ac:dyDescent="0.2">
      <c r="A6" s="12" t="s">
        <v>165</v>
      </c>
      <c r="B6" s="9"/>
      <c r="C6" s="254" t="s">
        <v>181</v>
      </c>
      <c r="D6" s="255"/>
      <c r="E6" s="255"/>
      <c r="F6" s="255"/>
      <c r="G6" s="180" t="s">
        <v>169</v>
      </c>
      <c r="H6" s="177"/>
      <c r="I6"/>
      <c r="J6"/>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row>
    <row r="7" spans="1:62" s="8" customFormat="1" ht="26.25" customHeight="1" x14ac:dyDescent="0.2">
      <c r="A7" s="256" t="s">
        <v>2</v>
      </c>
      <c r="B7" s="257"/>
      <c r="C7" s="254" t="s">
        <v>202</v>
      </c>
      <c r="D7" s="255"/>
      <c r="E7" s="255"/>
      <c r="F7" s="255"/>
      <c r="G7" s="255"/>
      <c r="H7" s="261"/>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row>
    <row r="8" spans="1:62" s="8" customFormat="1" ht="30" customHeight="1" x14ac:dyDescent="0.2">
      <c r="A8" s="12" t="s">
        <v>166</v>
      </c>
      <c r="B8" s="28"/>
      <c r="C8" s="254" t="s">
        <v>183</v>
      </c>
      <c r="D8" s="255"/>
      <c r="E8" s="255"/>
      <c r="F8" s="261"/>
      <c r="G8" s="180" t="s">
        <v>170</v>
      </c>
      <c r="H8" s="178"/>
      <c r="I8"/>
      <c r="J8"/>
      <c r="K8"/>
      <c r="L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row>
    <row r="9" spans="1:62" s="8" customFormat="1" ht="29.25" customHeight="1" x14ac:dyDescent="0.2">
      <c r="A9" s="12" t="s">
        <v>3</v>
      </c>
      <c r="B9" s="9"/>
      <c r="C9" s="180"/>
      <c r="D9" s="178"/>
      <c r="E9" s="176"/>
      <c r="F9" s="178"/>
      <c r="G9" s="181" t="s">
        <v>171</v>
      </c>
      <c r="H9" s="178" t="s">
        <v>184</v>
      </c>
      <c r="I9"/>
      <c r="J9"/>
      <c r="K9"/>
      <c r="L9"/>
      <c r="M9"/>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row>
    <row r="10" spans="1:62" s="8" customFormat="1" ht="17.100000000000001" customHeight="1" x14ac:dyDescent="0.2">
      <c r="A10" s="256" t="s">
        <v>4</v>
      </c>
      <c r="B10" s="257"/>
      <c r="C10" s="266" t="s">
        <v>5</v>
      </c>
      <c r="D10" s="267"/>
      <c r="E10" s="35"/>
      <c r="F10" s="35"/>
      <c r="G10" s="35"/>
      <c r="H10" s="35"/>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row>
    <row r="11" spans="1:62" s="8" customFormat="1" ht="20.25" customHeight="1" x14ac:dyDescent="0.2">
      <c r="C11" s="35" t="s">
        <v>5</v>
      </c>
      <c r="D11" s="268"/>
      <c r="E11" s="268"/>
      <c r="F11" s="268"/>
      <c r="G11" s="35"/>
      <c r="H11" s="35"/>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row>
    <row r="12" spans="1:62" ht="15" customHeight="1" x14ac:dyDescent="0.2">
      <c r="A12" s="3"/>
      <c r="D12" s="268"/>
      <c r="E12" s="268"/>
      <c r="F12" s="268"/>
      <c r="G12" s="4"/>
      <c r="H12" s="5"/>
      <c r="K12"/>
    </row>
    <row r="13" spans="1:62" s="10" customFormat="1" ht="17.100000000000001" customHeight="1" x14ac:dyDescent="0.2">
      <c r="A13" s="11"/>
      <c r="C13" s="10" t="s">
        <v>17</v>
      </c>
      <c r="E13" s="13" t="s">
        <v>6</v>
      </c>
      <c r="F13" s="13"/>
      <c r="G13" s="15" t="s">
        <v>16</v>
      </c>
      <c r="H13" s="14"/>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row>
    <row r="14" spans="1:62" ht="17.100000000000001" customHeight="1" x14ac:dyDescent="0.2">
      <c r="A14" s="36" t="s">
        <v>7</v>
      </c>
      <c r="B14" s="262" t="s">
        <v>192</v>
      </c>
      <c r="C14" s="263"/>
      <c r="D14" s="258" t="s">
        <v>187</v>
      </c>
      <c r="E14" s="259"/>
      <c r="F14" s="260"/>
      <c r="G14" s="264" t="s">
        <v>190</v>
      </c>
      <c r="H14" s="265"/>
      <c r="K14"/>
    </row>
    <row r="15" spans="1:62" ht="17.100000000000001" customHeight="1" x14ac:dyDescent="0.2">
      <c r="A15" s="37" t="s">
        <v>8</v>
      </c>
      <c r="B15" s="258" t="s">
        <v>185</v>
      </c>
      <c r="C15" s="259"/>
      <c r="D15" s="258" t="s">
        <v>186</v>
      </c>
      <c r="E15" s="259"/>
      <c r="F15" s="260"/>
      <c r="G15" s="271"/>
      <c r="H15" s="260"/>
      <c r="K15"/>
    </row>
    <row r="16" spans="1:62" ht="21.75" customHeight="1" x14ac:dyDescent="0.2">
      <c r="A16" s="38" t="s">
        <v>9</v>
      </c>
      <c r="B16" s="254"/>
      <c r="C16" s="255"/>
      <c r="D16" s="254" t="s">
        <v>188</v>
      </c>
      <c r="E16" s="255"/>
      <c r="F16" s="261"/>
      <c r="G16" s="269"/>
      <c r="H16" s="261"/>
      <c r="K16"/>
    </row>
    <row r="17" spans="1:62" ht="17.25" customHeight="1" x14ac:dyDescent="0.2">
      <c r="A17" s="38"/>
      <c r="B17" s="254"/>
      <c r="C17" s="272"/>
      <c r="D17" s="254" t="s">
        <v>189</v>
      </c>
      <c r="E17" s="273"/>
      <c r="F17" s="270"/>
      <c r="G17" s="269"/>
      <c r="H17" s="270"/>
      <c r="K17"/>
    </row>
    <row r="18" spans="1:62" ht="18" customHeight="1" x14ac:dyDescent="0.2">
      <c r="A18" s="38"/>
      <c r="B18" s="254"/>
      <c r="C18" s="272"/>
      <c r="D18" s="269"/>
      <c r="E18" s="273"/>
      <c r="F18" s="270"/>
      <c r="G18" s="269"/>
      <c r="H18" s="270"/>
      <c r="K18"/>
    </row>
    <row r="19" spans="1:62" ht="17.100000000000001" customHeight="1" x14ac:dyDescent="0.2">
      <c r="A19" s="37" t="s">
        <v>10</v>
      </c>
      <c r="B19" s="258" t="s">
        <v>193</v>
      </c>
      <c r="C19" s="259"/>
      <c r="D19" s="258" t="s">
        <v>193</v>
      </c>
      <c r="E19" s="259"/>
      <c r="F19" s="260"/>
      <c r="G19" s="258" t="s">
        <v>193</v>
      </c>
      <c r="H19" s="260"/>
      <c r="K19"/>
    </row>
    <row r="20" spans="1:62" ht="17.100000000000001" customHeight="1" x14ac:dyDescent="0.2">
      <c r="A20" s="37" t="s">
        <v>11</v>
      </c>
      <c r="B20" s="271"/>
      <c r="C20" s="259"/>
      <c r="D20" s="271"/>
      <c r="E20" s="259"/>
      <c r="F20" s="260"/>
      <c r="G20" s="271"/>
      <c r="H20" s="260"/>
      <c r="K20"/>
    </row>
    <row r="21" spans="1:62" ht="17.100000000000001" customHeight="1" x14ac:dyDescent="0.2">
      <c r="A21" s="37" t="s">
        <v>12</v>
      </c>
      <c r="B21" s="258" t="s">
        <v>193</v>
      </c>
      <c r="C21" s="259"/>
      <c r="D21" s="258" t="s">
        <v>193</v>
      </c>
      <c r="E21" s="259"/>
      <c r="F21" s="260"/>
      <c r="G21" s="258" t="s">
        <v>193</v>
      </c>
      <c r="H21" s="260"/>
      <c r="K21"/>
    </row>
    <row r="22" spans="1:62" ht="17.100000000000001" customHeight="1" x14ac:dyDescent="0.2">
      <c r="A22" s="281" t="s">
        <v>191</v>
      </c>
      <c r="B22" s="282"/>
      <c r="C22" s="282"/>
      <c r="D22" s="283"/>
      <c r="E22" s="283"/>
      <c r="F22" s="283"/>
      <c r="G22" s="282"/>
      <c r="H22" s="284"/>
      <c r="K22"/>
    </row>
    <row r="23" spans="1:62" ht="17.100000000000001" customHeight="1" x14ac:dyDescent="0.2">
      <c r="A23" s="288" t="s">
        <v>13</v>
      </c>
      <c r="B23" s="289"/>
      <c r="C23" s="289"/>
      <c r="D23" s="289"/>
      <c r="E23" s="289"/>
      <c r="F23" s="289"/>
      <c r="G23" s="289"/>
      <c r="H23" s="290"/>
      <c r="K23"/>
    </row>
    <row r="24" spans="1:62" s="32" customFormat="1" ht="79.5" customHeight="1" x14ac:dyDescent="0.2">
      <c r="A24" s="291" t="s">
        <v>194</v>
      </c>
      <c r="B24" s="292"/>
      <c r="C24" s="292"/>
      <c r="D24" s="292"/>
      <c r="E24" s="292"/>
      <c r="F24" s="292"/>
      <c r="G24" s="292"/>
      <c r="H24" s="292"/>
    </row>
    <row r="25" spans="1:62" s="16" customFormat="1" ht="17.100000000000001" customHeight="1" x14ac:dyDescent="0.2">
      <c r="A25" s="285" t="s">
        <v>24</v>
      </c>
      <c r="B25" s="286"/>
      <c r="C25" s="287"/>
      <c r="D25" s="279" t="s">
        <v>14</v>
      </c>
      <c r="E25" s="280"/>
      <c r="F25" s="280"/>
      <c r="G25" s="280"/>
      <c r="H25" s="17" t="s">
        <v>15</v>
      </c>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row>
    <row r="26" spans="1:62" ht="17.100000000000001" customHeight="1" x14ac:dyDescent="0.2">
      <c r="A26" s="274"/>
      <c r="B26" s="275"/>
      <c r="C26" s="276"/>
      <c r="D26" s="277" t="s">
        <v>61</v>
      </c>
      <c r="E26" s="278"/>
      <c r="F26" s="274" t="s">
        <v>62</v>
      </c>
      <c r="G26" s="276"/>
      <c r="H26" s="7"/>
      <c r="K26"/>
    </row>
    <row r="27" spans="1:62" ht="17.100000000000001" customHeight="1" x14ac:dyDescent="0.2">
      <c r="A27" s="295" t="s">
        <v>18</v>
      </c>
      <c r="B27" s="296"/>
      <c r="C27" s="297"/>
      <c r="D27" s="100"/>
      <c r="E27" s="103">
        <f>SUM(' Budget Itemization'!E40)</f>
        <v>37692.375</v>
      </c>
      <c r="F27" s="104"/>
      <c r="G27" s="103">
        <f>SUM(' Budget Itemization'!F40)</f>
        <v>12564.125</v>
      </c>
      <c r="H27" s="105">
        <f>SUM(E27:G27)</f>
        <v>50256.5</v>
      </c>
      <c r="K27"/>
    </row>
    <row r="28" spans="1:62" ht="17.100000000000001" customHeight="1" x14ac:dyDescent="0.2">
      <c r="A28" s="295" t="s">
        <v>19</v>
      </c>
      <c r="B28" s="296"/>
      <c r="C28" s="297"/>
      <c r="D28" s="100"/>
      <c r="E28" s="106">
        <f>' Budget Itemization'!E55</f>
        <v>468</v>
      </c>
      <c r="F28" s="102"/>
      <c r="G28" s="106">
        <f>' Budget Itemization'!F55</f>
        <v>156</v>
      </c>
      <c r="H28" s="105">
        <f>SUM(E28:G28)</f>
        <v>624</v>
      </c>
      <c r="K28"/>
    </row>
    <row r="29" spans="1:62" ht="17.100000000000001" customHeight="1" x14ac:dyDescent="0.2">
      <c r="A29" s="295" t="s">
        <v>20</v>
      </c>
      <c r="B29" s="296"/>
      <c r="C29" s="297"/>
      <c r="D29" s="100"/>
      <c r="E29" s="103">
        <f>SUM(' Budget Itemization'!E61)</f>
        <v>486</v>
      </c>
      <c r="F29" s="102"/>
      <c r="G29" s="103">
        <f>SUM(' Budget Itemization'!F61)</f>
        <v>162</v>
      </c>
      <c r="H29" s="105">
        <f>SUM(E29:G29)</f>
        <v>648</v>
      </c>
      <c r="K29"/>
    </row>
    <row r="30" spans="1:62" ht="17.100000000000001" customHeight="1" x14ac:dyDescent="0.2">
      <c r="A30" s="295" t="s">
        <v>21</v>
      </c>
      <c r="B30" s="296"/>
      <c r="C30" s="297"/>
      <c r="D30" s="100"/>
      <c r="E30" s="103">
        <f>SUM(' Budget Itemization'!E72)</f>
        <v>150</v>
      </c>
      <c r="F30" s="102"/>
      <c r="G30" s="103">
        <f>SUM(' Budget Itemization'!F72)</f>
        <v>50</v>
      </c>
      <c r="H30" s="105">
        <f>SUM(E30:G30)</f>
        <v>200</v>
      </c>
      <c r="K30"/>
    </row>
    <row r="31" spans="1:62" ht="17.100000000000001" customHeight="1" x14ac:dyDescent="0.2">
      <c r="A31" s="295" t="s">
        <v>22</v>
      </c>
      <c r="B31" s="296"/>
      <c r="C31" s="297"/>
      <c r="D31" s="54"/>
      <c r="E31" s="103">
        <f>' Budget Itemization'!E91</f>
        <v>37.5</v>
      </c>
      <c r="F31" s="107"/>
      <c r="G31" s="103">
        <f>' Budget Itemization'!F91</f>
        <v>12.5</v>
      </c>
      <c r="H31" s="127">
        <f>' Budget Itemization'!G91</f>
        <v>50</v>
      </c>
      <c r="K31"/>
    </row>
    <row r="32" spans="1:62" ht="17.100000000000001" customHeight="1" x14ac:dyDescent="0.2">
      <c r="A32" s="295" t="s">
        <v>54</v>
      </c>
      <c r="B32" s="296"/>
      <c r="C32" s="297"/>
      <c r="D32" s="100"/>
      <c r="E32" s="103">
        <f>SUM(' Budget Itemization'!E88)</f>
        <v>87</v>
      </c>
      <c r="F32" s="102"/>
      <c r="G32" s="103">
        <f>SUM(' Budget Itemization'!F88)</f>
        <v>29</v>
      </c>
      <c r="H32" s="105">
        <f>SUM(E32:G32)</f>
        <v>116</v>
      </c>
      <c r="K32"/>
    </row>
    <row r="33" spans="1:11" ht="17.100000000000001" customHeight="1" x14ac:dyDescent="0.2">
      <c r="A33" s="295" t="s">
        <v>23</v>
      </c>
      <c r="B33" s="296"/>
      <c r="C33" s="297"/>
      <c r="D33" s="100"/>
      <c r="E33" s="108">
        <f>SUM(E27:E32)</f>
        <v>38920.875</v>
      </c>
      <c r="F33" s="102"/>
      <c r="G33" s="108">
        <f>SUM(G27:G32)</f>
        <v>12973.625</v>
      </c>
      <c r="H33" s="105">
        <f>SUM(H27:H32)</f>
        <v>51894.5</v>
      </c>
      <c r="K33"/>
    </row>
    <row r="34" spans="1:11" ht="7.5" hidden="1" customHeight="1" thickBot="1" x14ac:dyDescent="0.25">
      <c r="A34" s="49"/>
      <c r="B34" s="49"/>
      <c r="C34" s="49"/>
      <c r="D34" s="49"/>
      <c r="E34" s="49"/>
      <c r="F34" s="49"/>
      <c r="G34" s="49"/>
      <c r="H34" s="49"/>
      <c r="K34"/>
    </row>
    <row r="35" spans="1:11" ht="16.5" hidden="1" customHeight="1" x14ac:dyDescent="0.2">
      <c r="A35" s="49"/>
      <c r="B35" s="49"/>
      <c r="C35" s="49"/>
      <c r="D35" s="49"/>
      <c r="E35" s="49"/>
      <c r="F35" s="49"/>
      <c r="G35" s="49"/>
      <c r="H35" s="49"/>
      <c r="K35"/>
    </row>
    <row r="36" spans="1:11" ht="16.5" hidden="1" customHeight="1" thickBot="1" x14ac:dyDescent="0.25">
      <c r="A36" s="49"/>
      <c r="B36" s="49"/>
      <c r="C36" s="49"/>
      <c r="D36" s="49"/>
      <c r="E36" s="49"/>
      <c r="F36" s="49"/>
      <c r="G36" s="49"/>
      <c r="H36" s="49"/>
      <c r="K36"/>
    </row>
    <row r="37" spans="1:11" ht="17.100000000000001" customHeight="1" x14ac:dyDescent="0.3">
      <c r="A37" s="293" t="s">
        <v>25</v>
      </c>
      <c r="B37" s="294"/>
      <c r="C37" s="294"/>
      <c r="D37" s="294"/>
      <c r="E37" s="294"/>
      <c r="F37" s="294"/>
      <c r="G37" s="101" t="s">
        <v>52</v>
      </c>
      <c r="H37" s="109">
        <f>H33</f>
        <v>51894.5</v>
      </c>
      <c r="K37"/>
    </row>
    <row r="38" spans="1:11" ht="17.100000000000001" customHeight="1" x14ac:dyDescent="0.2">
      <c r="A38" s="4"/>
      <c r="B38" s="4"/>
      <c r="C38" s="4"/>
      <c r="D38" s="4"/>
      <c r="E38" s="4"/>
      <c r="F38" s="4"/>
      <c r="G38" s="4"/>
      <c r="H38" s="4"/>
      <c r="K38"/>
    </row>
    <row r="39" spans="1:11" ht="17.100000000000001" customHeight="1" x14ac:dyDescent="0.2">
      <c r="K39"/>
    </row>
    <row r="40" spans="1:11" ht="17.100000000000001" customHeight="1" x14ac:dyDescent="0.2">
      <c r="K40"/>
    </row>
    <row r="41" spans="1:11" ht="17.100000000000001" customHeight="1" x14ac:dyDescent="0.2">
      <c r="K41"/>
    </row>
    <row r="42" spans="1:11" ht="17.100000000000001" customHeight="1" x14ac:dyDescent="0.2">
      <c r="K42"/>
    </row>
    <row r="43" spans="1:11" ht="17.100000000000001" customHeight="1" x14ac:dyDescent="0.2">
      <c r="K43"/>
    </row>
    <row r="44" spans="1:11" ht="17.100000000000001" customHeight="1" x14ac:dyDescent="0.2">
      <c r="K44"/>
    </row>
    <row r="45" spans="1:11" ht="17.100000000000001" customHeight="1" x14ac:dyDescent="0.2">
      <c r="K45"/>
    </row>
    <row r="46" spans="1:11" ht="17.100000000000001" customHeight="1" x14ac:dyDescent="0.2">
      <c r="K46"/>
    </row>
    <row r="47" spans="1:11" ht="17.100000000000001" customHeight="1" x14ac:dyDescent="0.2">
      <c r="K47"/>
    </row>
    <row r="48" spans="1:11" ht="17.100000000000001" customHeight="1" x14ac:dyDescent="0.2">
      <c r="K48"/>
    </row>
    <row r="49" spans="11:11" ht="17.100000000000001" customHeight="1" x14ac:dyDescent="0.2">
      <c r="K49"/>
    </row>
    <row r="71" spans="2:2" ht="17.100000000000001" customHeight="1" x14ac:dyDescent="0.2">
      <c r="B71">
        <v>2</v>
      </c>
    </row>
    <row r="72" spans="2:2" ht="17.100000000000001" customHeight="1" x14ac:dyDescent="0.2">
      <c r="B72">
        <v>1</v>
      </c>
    </row>
  </sheetData>
  <sheetProtection password="9E17" sheet="1" objects="1" scenarios="1"/>
  <mergeCells count="49">
    <mergeCell ref="A37:F37"/>
    <mergeCell ref="A27:C27"/>
    <mergeCell ref="A28:C28"/>
    <mergeCell ref="A29:C29"/>
    <mergeCell ref="A30:C30"/>
    <mergeCell ref="A31:C31"/>
    <mergeCell ref="A32:C32"/>
    <mergeCell ref="A33:C33"/>
    <mergeCell ref="A26:C26"/>
    <mergeCell ref="D26:E26"/>
    <mergeCell ref="F26:G26"/>
    <mergeCell ref="D25:G25"/>
    <mergeCell ref="G20:H20"/>
    <mergeCell ref="G21:H21"/>
    <mergeCell ref="A22:H22"/>
    <mergeCell ref="A25:C25"/>
    <mergeCell ref="D20:F20"/>
    <mergeCell ref="B21:C21"/>
    <mergeCell ref="D21:F21"/>
    <mergeCell ref="A23:H23"/>
    <mergeCell ref="A24:H24"/>
    <mergeCell ref="B20:C20"/>
    <mergeCell ref="G18:H18"/>
    <mergeCell ref="G15:H15"/>
    <mergeCell ref="G16:H16"/>
    <mergeCell ref="B19:C19"/>
    <mergeCell ref="B18:C18"/>
    <mergeCell ref="D17:F17"/>
    <mergeCell ref="D18:F18"/>
    <mergeCell ref="G17:H17"/>
    <mergeCell ref="G19:H19"/>
    <mergeCell ref="D19:F19"/>
    <mergeCell ref="B17:C17"/>
    <mergeCell ref="C5:F5"/>
    <mergeCell ref="C6:F6"/>
    <mergeCell ref="A7:B7"/>
    <mergeCell ref="A10:B10"/>
    <mergeCell ref="B16:C16"/>
    <mergeCell ref="D14:F14"/>
    <mergeCell ref="D15:F15"/>
    <mergeCell ref="D16:F16"/>
    <mergeCell ref="B14:C14"/>
    <mergeCell ref="B15:C15"/>
    <mergeCell ref="C7:H7"/>
    <mergeCell ref="G14:H14"/>
    <mergeCell ref="C10:D10"/>
    <mergeCell ref="D12:F12"/>
    <mergeCell ref="D11:F11"/>
    <mergeCell ref="C8:F8"/>
  </mergeCells>
  <phoneticPr fontId="0" type="noConversion"/>
  <pageMargins left="0.25" right="0.25" top="0.75" bottom="0.75" header="0.3" footer="0.3"/>
  <pageSetup scale="98" orientation="portrait" r:id="rId1"/>
  <headerFooter alignWithMargins="0"/>
  <rowBreaks count="1" manualBreakCount="1">
    <brk id="3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xdr:col>
                    <xdr:colOff>47625</xdr:colOff>
                    <xdr:row>10</xdr:row>
                    <xdr:rowOff>0</xdr:rowOff>
                  </from>
                  <to>
                    <xdr:col>2</xdr:col>
                    <xdr:colOff>1562100</xdr:colOff>
                    <xdr:row>10</xdr:row>
                    <xdr:rowOff>219075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2</xdr:col>
                    <xdr:colOff>66675</xdr:colOff>
                    <xdr:row>7</xdr:row>
                    <xdr:rowOff>361950</xdr:rowOff>
                  </from>
                  <to>
                    <xdr:col>2</xdr:col>
                    <xdr:colOff>1276350</xdr:colOff>
                    <xdr:row>8</xdr:row>
                    <xdr:rowOff>200025</xdr:rowOff>
                  </to>
                </anchor>
              </controlPr>
            </control>
          </mc:Choice>
        </mc:AlternateContent>
        <mc:AlternateContent xmlns:mc="http://schemas.openxmlformats.org/markup-compatibility/2006">
          <mc:Choice Requires="x14">
            <control shapeId="1055" r:id="rId6" name="Check Box 31">
              <controlPr defaultSize="0" autoFill="0" autoLine="0" autoPict="0">
                <anchor moveWithCells="1">
                  <from>
                    <xdr:col>2</xdr:col>
                    <xdr:colOff>19050</xdr:colOff>
                    <xdr:row>3</xdr:row>
                    <xdr:rowOff>9525</xdr:rowOff>
                  </from>
                  <to>
                    <xdr:col>2</xdr:col>
                    <xdr:colOff>542925</xdr:colOff>
                    <xdr:row>3</xdr:row>
                    <xdr:rowOff>228600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7</xdr:col>
                    <xdr:colOff>0</xdr:colOff>
                    <xdr:row>4</xdr:row>
                    <xdr:rowOff>28575</xdr:rowOff>
                  </from>
                  <to>
                    <xdr:col>7</xdr:col>
                    <xdr:colOff>466725</xdr:colOff>
                    <xdr:row>4</xdr:row>
                    <xdr:rowOff>247650</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7</xdr:col>
                    <xdr:colOff>0</xdr:colOff>
                    <xdr:row>4</xdr:row>
                    <xdr:rowOff>28575</xdr:rowOff>
                  </from>
                  <to>
                    <xdr:col>7</xdr:col>
                    <xdr:colOff>466725</xdr:colOff>
                    <xdr:row>4</xdr:row>
                    <xdr:rowOff>247650</xdr:rowOff>
                  </to>
                </anchor>
              </controlPr>
            </control>
          </mc:Choice>
        </mc:AlternateContent>
        <mc:AlternateContent xmlns:mc="http://schemas.openxmlformats.org/markup-compatibility/2006">
          <mc:Choice Requires="x14">
            <control shapeId="1061" r:id="rId9" name="Check Box 37">
              <controlPr defaultSize="0" autoFill="0" autoLine="0" autoPict="0">
                <anchor moveWithCells="1">
                  <from>
                    <xdr:col>7</xdr:col>
                    <xdr:colOff>485775</xdr:colOff>
                    <xdr:row>5</xdr:row>
                    <xdr:rowOff>28575</xdr:rowOff>
                  </from>
                  <to>
                    <xdr:col>7</xdr:col>
                    <xdr:colOff>885825</xdr:colOff>
                    <xdr:row>6</xdr:row>
                    <xdr:rowOff>57150</xdr:rowOff>
                  </to>
                </anchor>
              </controlPr>
            </control>
          </mc:Choice>
        </mc:AlternateContent>
        <mc:AlternateContent xmlns:mc="http://schemas.openxmlformats.org/markup-compatibility/2006">
          <mc:Choice Requires="x14">
            <control shapeId="1062" r:id="rId10" name="Check Box 38">
              <controlPr defaultSize="0" autoFill="0" autoLine="0" autoPict="0">
                <anchor moveWithCells="1">
                  <from>
                    <xdr:col>7</xdr:col>
                    <xdr:colOff>476250</xdr:colOff>
                    <xdr:row>4</xdr:row>
                    <xdr:rowOff>38100</xdr:rowOff>
                  </from>
                  <to>
                    <xdr:col>7</xdr:col>
                    <xdr:colOff>1028700</xdr:colOff>
                    <xdr:row>4</xdr:row>
                    <xdr:rowOff>257175</xdr:rowOff>
                  </to>
                </anchor>
              </controlPr>
            </control>
          </mc:Choice>
        </mc:AlternateContent>
        <mc:AlternateContent xmlns:mc="http://schemas.openxmlformats.org/markup-compatibility/2006">
          <mc:Choice Requires="x14">
            <control shapeId="1063" r:id="rId11" name="Check Box 39">
              <controlPr defaultSize="0" autoFill="0" autoLine="0" autoPict="0">
                <anchor moveWithCells="1">
                  <from>
                    <xdr:col>7</xdr:col>
                    <xdr:colOff>0</xdr:colOff>
                    <xdr:row>5</xdr:row>
                    <xdr:rowOff>28575</xdr:rowOff>
                  </from>
                  <to>
                    <xdr:col>7</xdr:col>
                    <xdr:colOff>466725</xdr:colOff>
                    <xdr:row>6</xdr:row>
                    <xdr:rowOff>38100</xdr:rowOff>
                  </to>
                </anchor>
              </controlPr>
            </control>
          </mc:Choice>
        </mc:AlternateContent>
        <mc:AlternateContent xmlns:mc="http://schemas.openxmlformats.org/markup-compatibility/2006">
          <mc:Choice Requires="x14">
            <control shapeId="1064" r:id="rId12" name="Check Box 40">
              <controlPr defaultSize="0" autoFill="0" autoLine="0" autoPict="0">
                <anchor moveWithCells="1">
                  <from>
                    <xdr:col>7</xdr:col>
                    <xdr:colOff>0</xdr:colOff>
                    <xdr:row>7</xdr:row>
                    <xdr:rowOff>28575</xdr:rowOff>
                  </from>
                  <to>
                    <xdr:col>7</xdr:col>
                    <xdr:colOff>466725</xdr:colOff>
                    <xdr:row>7</xdr:row>
                    <xdr:rowOff>247650</xdr:rowOff>
                  </to>
                </anchor>
              </controlPr>
            </control>
          </mc:Choice>
        </mc:AlternateContent>
        <mc:AlternateContent xmlns:mc="http://schemas.openxmlformats.org/markup-compatibility/2006">
          <mc:Choice Requires="x14">
            <control shapeId="1065" r:id="rId13" name="Check Box 41">
              <controlPr defaultSize="0" autoFill="0" autoLine="0" autoPict="0">
                <anchor moveWithCells="1">
                  <from>
                    <xdr:col>7</xdr:col>
                    <xdr:colOff>523875</xdr:colOff>
                    <xdr:row>6</xdr:row>
                    <xdr:rowOff>304800</xdr:rowOff>
                  </from>
                  <to>
                    <xdr:col>8</xdr:col>
                    <xdr:colOff>123825</xdr:colOff>
                    <xdr:row>7</xdr:row>
                    <xdr:rowOff>304800</xdr:rowOff>
                  </to>
                </anchor>
              </controlPr>
            </control>
          </mc:Choice>
        </mc:AlternateContent>
        <mc:AlternateContent xmlns:mc="http://schemas.openxmlformats.org/markup-compatibility/2006">
          <mc:Choice Requires="x14">
            <control shapeId="1066" r:id="rId14" name="Check Box 42">
              <controlPr defaultSize="0" autoFill="0" autoLine="0" autoPict="0">
                <anchor moveWithCells="1">
                  <from>
                    <xdr:col>2</xdr:col>
                    <xdr:colOff>38100</xdr:colOff>
                    <xdr:row>8</xdr:row>
                    <xdr:rowOff>342900</xdr:rowOff>
                  </from>
                  <to>
                    <xdr:col>2</xdr:col>
                    <xdr:colOff>704850</xdr:colOff>
                    <xdr:row>9</xdr:row>
                    <xdr:rowOff>190500</xdr:rowOff>
                  </to>
                </anchor>
              </controlPr>
            </control>
          </mc:Choice>
        </mc:AlternateContent>
        <mc:AlternateContent xmlns:mc="http://schemas.openxmlformats.org/markup-compatibility/2006">
          <mc:Choice Requires="x14">
            <control shapeId="1067" r:id="rId15" name="Check Box 43">
              <controlPr defaultSize="0" autoFill="0" autoLine="0" autoPict="0">
                <anchor moveWithCells="1">
                  <from>
                    <xdr:col>2</xdr:col>
                    <xdr:colOff>47625</xdr:colOff>
                    <xdr:row>11</xdr:row>
                    <xdr:rowOff>0</xdr:rowOff>
                  </from>
                  <to>
                    <xdr:col>2</xdr:col>
                    <xdr:colOff>1562100</xdr:colOff>
                    <xdr:row>12</xdr:row>
                    <xdr:rowOff>28575</xdr:rowOff>
                  </to>
                </anchor>
              </controlPr>
            </control>
          </mc:Choice>
        </mc:AlternateContent>
        <mc:AlternateContent xmlns:mc="http://schemas.openxmlformats.org/markup-compatibility/2006">
          <mc:Choice Requires="x14">
            <control shapeId="1068" r:id="rId16" name="Check Box 44">
              <controlPr defaultSize="0" autoFill="0" autoLine="0" autoPict="0">
                <anchor moveWithCells="1">
                  <from>
                    <xdr:col>6</xdr:col>
                    <xdr:colOff>47625</xdr:colOff>
                    <xdr:row>9</xdr:row>
                    <xdr:rowOff>0</xdr:rowOff>
                  </from>
                  <to>
                    <xdr:col>7</xdr:col>
                    <xdr:colOff>704850</xdr:colOff>
                    <xdr:row>10</xdr:row>
                    <xdr:rowOff>9525</xdr:rowOff>
                  </to>
                </anchor>
              </controlPr>
            </control>
          </mc:Choice>
        </mc:AlternateContent>
        <mc:AlternateContent xmlns:mc="http://schemas.openxmlformats.org/markup-compatibility/2006">
          <mc:Choice Requires="x14">
            <control shapeId="1069" r:id="rId17" name="Check Box 45">
              <controlPr defaultSize="0" autoFill="0" autoLine="0" autoPict="0">
                <anchor moveWithCells="1">
                  <from>
                    <xdr:col>6</xdr:col>
                    <xdr:colOff>47625</xdr:colOff>
                    <xdr:row>10</xdr:row>
                    <xdr:rowOff>0</xdr:rowOff>
                  </from>
                  <to>
                    <xdr:col>7</xdr:col>
                    <xdr:colOff>704850</xdr:colOff>
                    <xdr:row>10</xdr:row>
                    <xdr:rowOff>219075</xdr:rowOff>
                  </to>
                </anchor>
              </controlPr>
            </control>
          </mc:Choice>
        </mc:AlternateContent>
        <mc:AlternateContent xmlns:mc="http://schemas.openxmlformats.org/markup-compatibility/2006">
          <mc:Choice Requires="x14">
            <control shapeId="1070" r:id="rId18" name="Check Box 46">
              <controlPr defaultSize="0" autoFill="0" autoLine="0" autoPict="0">
                <anchor moveWithCells="1">
                  <from>
                    <xdr:col>6</xdr:col>
                    <xdr:colOff>47625</xdr:colOff>
                    <xdr:row>11</xdr:row>
                    <xdr:rowOff>0</xdr:rowOff>
                  </from>
                  <to>
                    <xdr:col>7</xdr:col>
                    <xdr:colOff>704850</xdr:colOff>
                    <xdr:row>12</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A1:EA2383"/>
  <sheetViews>
    <sheetView tabSelected="1" zoomScaleNormal="100" workbookViewId="0">
      <selection activeCell="D106" sqref="D106"/>
    </sheetView>
  </sheetViews>
  <sheetFormatPr defaultRowHeight="12.75" x14ac:dyDescent="0.2"/>
  <cols>
    <col min="1" max="1" width="72.42578125" customWidth="1"/>
    <col min="2" max="2" width="16.85546875" customWidth="1"/>
    <col min="3" max="3" width="16.28515625" customWidth="1"/>
    <col min="4" max="4" width="17.42578125" style="5" customWidth="1"/>
    <col min="5" max="5" width="15.7109375" style="4" customWidth="1"/>
    <col min="6" max="6" width="15.7109375" customWidth="1"/>
    <col min="7" max="7" width="15.7109375" style="5" customWidth="1"/>
    <col min="8" max="8" width="17.140625" hidden="1" customWidth="1"/>
    <col min="9" max="9" width="14.7109375" hidden="1" customWidth="1"/>
    <col min="10" max="17" width="9.140625" hidden="1" customWidth="1"/>
    <col min="18" max="21" width="0" hidden="1" customWidth="1"/>
  </cols>
  <sheetData>
    <row r="1" spans="1:17" s="122" customFormat="1" ht="18.75" customHeight="1" x14ac:dyDescent="0.25">
      <c r="A1" s="302" t="s">
        <v>104</v>
      </c>
      <c r="B1" s="302"/>
      <c r="C1" s="302"/>
      <c r="D1" s="302"/>
      <c r="E1" s="302"/>
      <c r="F1" s="302"/>
      <c r="G1" s="302"/>
      <c r="H1" s="302"/>
    </row>
    <row r="2" spans="1:17" s="122" customFormat="1" ht="18" x14ac:dyDescent="0.25">
      <c r="A2" s="302"/>
      <c r="B2" s="302"/>
      <c r="C2" s="302"/>
      <c r="D2" s="302"/>
      <c r="E2" s="302"/>
      <c r="F2" s="302"/>
      <c r="G2" s="302"/>
      <c r="H2" s="302"/>
    </row>
    <row r="3" spans="1:17" s="122" customFormat="1" ht="18" x14ac:dyDescent="0.25">
      <c r="A3" s="303" t="s">
        <v>96</v>
      </c>
      <c r="B3" s="303"/>
      <c r="C3" s="303"/>
      <c r="D3" s="303"/>
      <c r="E3" s="303"/>
      <c r="F3" s="303"/>
      <c r="G3" s="303"/>
      <c r="H3" s="303"/>
    </row>
    <row r="4" spans="1:17" s="122" customFormat="1" ht="18" x14ac:dyDescent="0.25">
      <c r="A4" s="303"/>
      <c r="B4" s="303"/>
      <c r="C4" s="303"/>
      <c r="D4" s="303"/>
      <c r="E4" s="303"/>
      <c r="F4" s="303"/>
      <c r="G4" s="303"/>
      <c r="H4" s="303"/>
    </row>
    <row r="5" spans="1:17" s="122" customFormat="1" ht="12.75" hidden="1" customHeight="1" x14ac:dyDescent="0.25">
      <c r="A5" s="304" t="s">
        <v>65</v>
      </c>
      <c r="B5" s="304"/>
      <c r="C5" s="304"/>
      <c r="D5" s="304"/>
      <c r="E5" s="304"/>
      <c r="F5" s="304"/>
      <c r="G5" s="304"/>
      <c r="H5" s="304"/>
    </row>
    <row r="6" spans="1:17" s="122" customFormat="1" ht="18" hidden="1" x14ac:dyDescent="0.25">
      <c r="A6" s="304"/>
      <c r="B6" s="304"/>
      <c r="C6" s="304"/>
      <c r="D6" s="304"/>
      <c r="E6" s="304"/>
      <c r="F6" s="304"/>
      <c r="G6" s="304"/>
      <c r="H6" s="304"/>
    </row>
    <row r="7" spans="1:17" s="123" customFormat="1" ht="23.25" customHeight="1" x14ac:dyDescent="0.25">
      <c r="A7" s="154" t="s">
        <v>154</v>
      </c>
      <c r="B7" s="154"/>
      <c r="C7" s="154"/>
      <c r="D7" s="154"/>
      <c r="E7" s="154"/>
      <c r="F7" s="154"/>
      <c r="G7" s="154"/>
      <c r="H7" s="154"/>
    </row>
    <row r="8" spans="1:17" s="121" customFormat="1" ht="23.25" customHeight="1" x14ac:dyDescent="0.3">
      <c r="A8" s="126" t="s">
        <v>115</v>
      </c>
      <c r="B8" s="171" t="s">
        <v>195</v>
      </c>
      <c r="D8" s="366" t="s">
        <v>196</v>
      </c>
      <c r="E8" s="366"/>
      <c r="F8" s="366"/>
      <c r="G8" s="366"/>
    </row>
    <row r="9" spans="1:17" s="118" customFormat="1" ht="25.5" customHeight="1" x14ac:dyDescent="0.25">
      <c r="A9" s="126" t="s">
        <v>91</v>
      </c>
      <c r="B9" s="368" t="s">
        <v>90</v>
      </c>
      <c r="C9" s="368"/>
      <c r="D9" s="368"/>
      <c r="E9" s="368"/>
      <c r="F9" s="368"/>
      <c r="G9" s="368"/>
      <c r="H9" s="368"/>
      <c r="I9" s="368"/>
    </row>
    <row r="10" spans="1:17" s="118" customFormat="1" ht="28.5" customHeight="1" x14ac:dyDescent="0.25">
      <c r="A10" s="251" t="s">
        <v>88</v>
      </c>
      <c r="B10" s="367" t="s">
        <v>89</v>
      </c>
      <c r="C10" s="367"/>
      <c r="D10" s="367"/>
      <c r="E10" s="367"/>
      <c r="F10" s="367"/>
      <c r="G10" s="367"/>
      <c r="H10" s="367"/>
      <c r="I10" s="155"/>
    </row>
    <row r="11" spans="1:17" s="118" customFormat="1" ht="28.5" customHeight="1" x14ac:dyDescent="0.25">
      <c r="A11" s="251" t="s">
        <v>116</v>
      </c>
      <c r="B11" s="172" t="s">
        <v>267</v>
      </c>
      <c r="C11" s="128"/>
      <c r="D11" s="128"/>
      <c r="E11" s="128"/>
      <c r="F11" s="128"/>
      <c r="G11" s="128"/>
      <c r="H11" s="128"/>
      <c r="I11" s="128"/>
      <c r="J11" s="132" t="s">
        <v>119</v>
      </c>
    </row>
    <row r="12" spans="1:17" s="118" customFormat="1" ht="24.75" customHeight="1" x14ac:dyDescent="0.25">
      <c r="A12" s="251" t="s">
        <v>84</v>
      </c>
      <c r="B12" s="119" t="s">
        <v>85</v>
      </c>
      <c r="C12" s="173">
        <v>22</v>
      </c>
      <c r="D12" s="119" t="s">
        <v>86</v>
      </c>
      <c r="E12" s="173">
        <v>33</v>
      </c>
      <c r="J12" s="118">
        <v>0.75</v>
      </c>
      <c r="K12" s="118">
        <v>0.25</v>
      </c>
    </row>
    <row r="13" spans="1:17" s="121" customFormat="1" ht="18" customHeight="1" thickBot="1" x14ac:dyDescent="0.3">
      <c r="A13" s="126"/>
      <c r="B13" s="119" t="s">
        <v>87</v>
      </c>
      <c r="C13" s="173">
        <v>22</v>
      </c>
      <c r="D13" s="119" t="s">
        <v>113</v>
      </c>
      <c r="E13" s="173">
        <v>23</v>
      </c>
      <c r="F13" s="124">
        <f>SUM(C12,E12,C13,E13)</f>
        <v>100</v>
      </c>
      <c r="G13" s="124" t="str">
        <f>IF(F13&lt;&gt;100,"Error Must = 100%","ok")</f>
        <v>ok</v>
      </c>
      <c r="H13" s="119"/>
      <c r="I13" s="119"/>
    </row>
    <row r="14" spans="1:17" ht="38.25" customHeight="1" thickTop="1" x14ac:dyDescent="0.2">
      <c r="A14" s="305" t="s">
        <v>266</v>
      </c>
      <c r="B14" s="306"/>
      <c r="C14" s="306"/>
      <c r="D14" s="307"/>
      <c r="E14" s="308" t="s">
        <v>114</v>
      </c>
      <c r="F14" s="309"/>
      <c r="G14" s="310"/>
      <c r="H14" s="40" t="s">
        <v>94</v>
      </c>
      <c r="I14" s="41" t="s">
        <v>95</v>
      </c>
      <c r="J14" s="326" t="s">
        <v>153</v>
      </c>
      <c r="K14" s="327"/>
      <c r="L14" s="327"/>
      <c r="M14" s="327"/>
      <c r="N14" s="327"/>
      <c r="O14" s="327"/>
      <c r="P14" s="327"/>
      <c r="Q14" s="327"/>
    </row>
    <row r="15" spans="1:17" s="1" customFormat="1" ht="23.25" customHeight="1" x14ac:dyDescent="0.2">
      <c r="A15" s="24" t="s">
        <v>26</v>
      </c>
      <c r="B15" s="19" t="s">
        <v>27</v>
      </c>
      <c r="C15" s="19" t="s">
        <v>28</v>
      </c>
      <c r="D15" s="20" t="s">
        <v>29</v>
      </c>
      <c r="E15" s="21" t="s">
        <v>58</v>
      </c>
      <c r="F15" s="22" t="s">
        <v>59</v>
      </c>
      <c r="G15" s="23" t="s">
        <v>66</v>
      </c>
      <c r="H15" s="26"/>
      <c r="I15" s="42"/>
    </row>
    <row r="16" spans="1:17" ht="24.95" customHeight="1" x14ac:dyDescent="0.2">
      <c r="A16" s="156" t="s">
        <v>82</v>
      </c>
      <c r="B16" s="156" t="s">
        <v>80</v>
      </c>
      <c r="C16" s="160">
        <v>40000</v>
      </c>
      <c r="D16" s="161">
        <v>2080</v>
      </c>
      <c r="E16" s="43">
        <f>SUM($C16*$J$12)</f>
        <v>30000</v>
      </c>
      <c r="F16" s="44">
        <f>SUM($C16*$K$12)</f>
        <v>10000</v>
      </c>
      <c r="G16" s="45">
        <f>SUM(E16:F16)</f>
        <v>40000</v>
      </c>
      <c r="H16" s="169">
        <f>G16</f>
        <v>40000</v>
      </c>
      <c r="I16" s="57">
        <f>H16-G16</f>
        <v>0</v>
      </c>
    </row>
    <row r="17" spans="1:9" ht="24.95" customHeight="1" x14ac:dyDescent="0.2">
      <c r="A17" s="156"/>
      <c r="B17" s="156"/>
      <c r="C17" s="160">
        <v>5000</v>
      </c>
      <c r="D17" s="161">
        <v>250</v>
      </c>
      <c r="E17" s="43">
        <f t="shared" ref="E17:E27" si="0">SUM($C17*$J$12)</f>
        <v>3750</v>
      </c>
      <c r="F17" s="44">
        <f t="shared" ref="F17:F27" si="1">SUM($C17*$K$12)</f>
        <v>1250</v>
      </c>
      <c r="G17" s="45">
        <f t="shared" ref="G17:G28" si="2">SUM(E17:F17)</f>
        <v>5000</v>
      </c>
      <c r="H17" s="169">
        <f>G17</f>
        <v>5000</v>
      </c>
      <c r="I17" s="57">
        <f>H17-G17</f>
        <v>0</v>
      </c>
    </row>
    <row r="18" spans="1:9" ht="24.95" customHeight="1" x14ac:dyDescent="0.2">
      <c r="A18" s="156"/>
      <c r="B18" s="156"/>
      <c r="C18" s="160"/>
      <c r="D18" s="161"/>
      <c r="E18" s="43">
        <f t="shared" si="0"/>
        <v>0</v>
      </c>
      <c r="F18" s="44">
        <f t="shared" si="1"/>
        <v>0</v>
      </c>
      <c r="G18" s="45">
        <f t="shared" si="2"/>
        <v>0</v>
      </c>
      <c r="H18" s="169">
        <f t="shared" ref="H18:H27" si="3">G18</f>
        <v>0</v>
      </c>
      <c r="I18" s="57">
        <f t="shared" ref="I18:I27" si="4">H18-G18</f>
        <v>0</v>
      </c>
    </row>
    <row r="19" spans="1:9" ht="24.95" customHeight="1" x14ac:dyDescent="0.2">
      <c r="A19" s="156"/>
      <c r="B19" s="156"/>
      <c r="C19" s="160"/>
      <c r="D19" s="161"/>
      <c r="E19" s="43">
        <f t="shared" si="0"/>
        <v>0</v>
      </c>
      <c r="F19" s="44">
        <f t="shared" si="1"/>
        <v>0</v>
      </c>
      <c r="G19" s="45">
        <f t="shared" si="2"/>
        <v>0</v>
      </c>
      <c r="H19" s="169">
        <f t="shared" si="3"/>
        <v>0</v>
      </c>
      <c r="I19" s="57">
        <f t="shared" si="4"/>
        <v>0</v>
      </c>
    </row>
    <row r="20" spans="1:9" ht="24.95" customHeight="1" x14ac:dyDescent="0.2">
      <c r="A20" s="156"/>
      <c r="B20" s="156"/>
      <c r="C20" s="160"/>
      <c r="D20" s="161"/>
      <c r="E20" s="43">
        <f t="shared" si="0"/>
        <v>0</v>
      </c>
      <c r="F20" s="44">
        <f t="shared" si="1"/>
        <v>0</v>
      </c>
      <c r="G20" s="45">
        <f t="shared" si="2"/>
        <v>0</v>
      </c>
      <c r="H20" s="169">
        <f t="shared" si="3"/>
        <v>0</v>
      </c>
      <c r="I20" s="57">
        <f t="shared" si="4"/>
        <v>0</v>
      </c>
    </row>
    <row r="21" spans="1:9" ht="24.95" customHeight="1" x14ac:dyDescent="0.2">
      <c r="A21" s="156"/>
      <c r="B21" s="156"/>
      <c r="C21" s="160"/>
      <c r="D21" s="161"/>
      <c r="E21" s="43">
        <f t="shared" si="0"/>
        <v>0</v>
      </c>
      <c r="F21" s="44">
        <f t="shared" si="1"/>
        <v>0</v>
      </c>
      <c r="G21" s="45">
        <f t="shared" si="2"/>
        <v>0</v>
      </c>
      <c r="H21" s="169">
        <f t="shared" si="3"/>
        <v>0</v>
      </c>
      <c r="I21" s="57">
        <f t="shared" si="4"/>
        <v>0</v>
      </c>
    </row>
    <row r="22" spans="1:9" ht="24.95" customHeight="1" x14ac:dyDescent="0.2">
      <c r="A22" s="156"/>
      <c r="B22" s="156"/>
      <c r="C22" s="160"/>
      <c r="D22" s="161"/>
      <c r="E22" s="43">
        <f t="shared" si="0"/>
        <v>0</v>
      </c>
      <c r="F22" s="44">
        <f t="shared" si="1"/>
        <v>0</v>
      </c>
      <c r="G22" s="45">
        <f t="shared" si="2"/>
        <v>0</v>
      </c>
      <c r="H22" s="169">
        <f t="shared" si="3"/>
        <v>0</v>
      </c>
      <c r="I22" s="57">
        <f t="shared" si="4"/>
        <v>0</v>
      </c>
    </row>
    <row r="23" spans="1:9" ht="24.95" customHeight="1" x14ac:dyDescent="0.2">
      <c r="A23" s="156"/>
      <c r="B23" s="156"/>
      <c r="C23" s="160"/>
      <c r="D23" s="161"/>
      <c r="E23" s="43">
        <f t="shared" si="0"/>
        <v>0</v>
      </c>
      <c r="F23" s="44">
        <f t="shared" si="1"/>
        <v>0</v>
      </c>
      <c r="G23" s="45">
        <f t="shared" si="2"/>
        <v>0</v>
      </c>
      <c r="H23" s="169">
        <f t="shared" si="3"/>
        <v>0</v>
      </c>
      <c r="I23" s="57">
        <f t="shared" si="4"/>
        <v>0</v>
      </c>
    </row>
    <row r="24" spans="1:9" ht="24.95" customHeight="1" x14ac:dyDescent="0.2">
      <c r="A24" s="156"/>
      <c r="B24" s="156"/>
      <c r="C24" s="160"/>
      <c r="D24" s="161"/>
      <c r="E24" s="43">
        <f t="shared" si="0"/>
        <v>0</v>
      </c>
      <c r="F24" s="44">
        <f t="shared" si="1"/>
        <v>0</v>
      </c>
      <c r="G24" s="45">
        <f t="shared" si="2"/>
        <v>0</v>
      </c>
      <c r="H24" s="169">
        <f t="shared" si="3"/>
        <v>0</v>
      </c>
      <c r="I24" s="57">
        <f t="shared" si="4"/>
        <v>0</v>
      </c>
    </row>
    <row r="25" spans="1:9" ht="24.95" customHeight="1" x14ac:dyDescent="0.2">
      <c r="A25" s="156"/>
      <c r="B25" s="156"/>
      <c r="C25" s="160"/>
      <c r="D25" s="161"/>
      <c r="E25" s="43">
        <f t="shared" si="0"/>
        <v>0</v>
      </c>
      <c r="F25" s="44">
        <f t="shared" si="1"/>
        <v>0</v>
      </c>
      <c r="G25" s="45">
        <f t="shared" si="2"/>
        <v>0</v>
      </c>
      <c r="H25" s="169">
        <f t="shared" si="3"/>
        <v>0</v>
      </c>
      <c r="I25" s="57">
        <f t="shared" si="4"/>
        <v>0</v>
      </c>
    </row>
    <row r="26" spans="1:9" ht="24.95" customHeight="1" x14ac:dyDescent="0.2">
      <c r="A26" s="156"/>
      <c r="B26" s="156"/>
      <c r="C26" s="160"/>
      <c r="D26" s="161"/>
      <c r="E26" s="43">
        <f t="shared" si="0"/>
        <v>0</v>
      </c>
      <c r="F26" s="44">
        <f t="shared" si="1"/>
        <v>0</v>
      </c>
      <c r="G26" s="45">
        <f t="shared" si="2"/>
        <v>0</v>
      </c>
      <c r="H26" s="169">
        <f t="shared" si="3"/>
        <v>0</v>
      </c>
      <c r="I26" s="57">
        <f t="shared" si="4"/>
        <v>0</v>
      </c>
    </row>
    <row r="27" spans="1:9" ht="24.95" customHeight="1" x14ac:dyDescent="0.2">
      <c r="A27" s="156"/>
      <c r="B27" s="156"/>
      <c r="C27" s="160"/>
      <c r="D27" s="161"/>
      <c r="E27" s="43">
        <f t="shared" si="0"/>
        <v>0</v>
      </c>
      <c r="F27" s="44">
        <f t="shared" si="1"/>
        <v>0</v>
      </c>
      <c r="G27" s="45">
        <f t="shared" si="2"/>
        <v>0</v>
      </c>
      <c r="H27" s="169">
        <f t="shared" si="3"/>
        <v>0</v>
      </c>
      <c r="I27" s="57">
        <f t="shared" si="4"/>
        <v>0</v>
      </c>
    </row>
    <row r="28" spans="1:9" ht="17.100000000000001" customHeight="1" thickBot="1" x14ac:dyDescent="0.25">
      <c r="A28" s="311" t="s">
        <v>31</v>
      </c>
      <c r="B28" s="312"/>
      <c r="C28" s="312"/>
      <c r="D28" s="313"/>
      <c r="E28" s="46">
        <f>SUM(E16:E27)</f>
        <v>33750</v>
      </c>
      <c r="F28" s="47">
        <f>SUM(F16:F27)</f>
        <v>11250</v>
      </c>
      <c r="G28" s="48">
        <f t="shared" si="2"/>
        <v>45000</v>
      </c>
      <c r="H28" s="45">
        <f>SUM(H16:H27)</f>
        <v>45000</v>
      </c>
      <c r="I28" s="45">
        <f>SUM(I16:I27)</f>
        <v>0</v>
      </c>
    </row>
    <row r="29" spans="1:9" ht="17.100000000000001" customHeight="1" thickTop="1" thickBot="1" x14ac:dyDescent="0.25">
      <c r="A29" s="314" t="s">
        <v>269</v>
      </c>
      <c r="B29" s="315"/>
      <c r="C29" s="315"/>
      <c r="D29" s="316"/>
      <c r="E29" s="300"/>
      <c r="F29" s="301"/>
      <c r="G29" s="317"/>
      <c r="H29" s="300"/>
      <c r="I29" s="301"/>
    </row>
    <row r="30" spans="1:9" ht="24.95" customHeight="1" thickTop="1" x14ac:dyDescent="0.2">
      <c r="A30" s="156" t="s">
        <v>32</v>
      </c>
      <c r="B30" s="160">
        <v>7.6499999999999999E-2</v>
      </c>
      <c r="C30" s="160">
        <v>35000</v>
      </c>
      <c r="D30" s="58">
        <f>SUM(B30)*(C30)</f>
        <v>2677.5</v>
      </c>
      <c r="E30" s="59">
        <f>SUM($D30*$J$12)</f>
        <v>2008.125</v>
      </c>
      <c r="F30" s="60">
        <f>SUM($D30*$K$12)</f>
        <v>669.375</v>
      </c>
      <c r="G30" s="61">
        <f t="shared" ref="G30:G39" si="5">SUM(E30:F30)</f>
        <v>2677.5</v>
      </c>
      <c r="H30" s="169">
        <f>G30</f>
        <v>2677.5</v>
      </c>
      <c r="I30" s="57">
        <f>H30-G30</f>
        <v>0</v>
      </c>
    </row>
    <row r="31" spans="1:9" ht="24.95" customHeight="1" x14ac:dyDescent="0.2">
      <c r="A31" s="156" t="s">
        <v>81</v>
      </c>
      <c r="B31" s="160">
        <v>0.06</v>
      </c>
      <c r="C31" s="160">
        <v>35000</v>
      </c>
      <c r="D31" s="58">
        <f>SUM(B31)*(C31)</f>
        <v>2100</v>
      </c>
      <c r="E31" s="59">
        <f t="shared" ref="E31:E38" si="6">SUM($D31*$J$12)</f>
        <v>1575</v>
      </c>
      <c r="F31" s="60">
        <f t="shared" ref="F31:F38" si="7">SUM($D31*$K$12)</f>
        <v>525</v>
      </c>
      <c r="G31" s="45">
        <f t="shared" si="5"/>
        <v>2100</v>
      </c>
      <c r="H31" s="169">
        <f t="shared" ref="H31:H38" si="8">G31</f>
        <v>2100</v>
      </c>
      <c r="I31" s="57">
        <f t="shared" ref="I31:I38" si="9">H31-G31</f>
        <v>0</v>
      </c>
    </row>
    <row r="32" spans="1:9" ht="24.95" customHeight="1" x14ac:dyDescent="0.2">
      <c r="A32" s="156" t="s">
        <v>33</v>
      </c>
      <c r="B32" s="160">
        <v>1E-3</v>
      </c>
      <c r="C32" s="160">
        <v>35000</v>
      </c>
      <c r="D32" s="58">
        <f>SUM(B32)*(C32)</f>
        <v>35</v>
      </c>
      <c r="E32" s="59">
        <f t="shared" si="6"/>
        <v>26.25</v>
      </c>
      <c r="F32" s="60">
        <f t="shared" si="7"/>
        <v>8.75</v>
      </c>
      <c r="G32" s="45">
        <f t="shared" si="5"/>
        <v>35</v>
      </c>
      <c r="H32" s="169">
        <f t="shared" si="8"/>
        <v>35</v>
      </c>
      <c r="I32" s="57">
        <f t="shared" si="9"/>
        <v>0</v>
      </c>
    </row>
    <row r="33" spans="1:9" ht="24.95" customHeight="1" x14ac:dyDescent="0.2">
      <c r="A33" s="156" t="s">
        <v>83</v>
      </c>
      <c r="B33" s="156"/>
      <c r="C33" s="156"/>
      <c r="D33" s="160">
        <v>444</v>
      </c>
      <c r="E33" s="59">
        <f t="shared" si="6"/>
        <v>333</v>
      </c>
      <c r="F33" s="60">
        <f t="shared" si="7"/>
        <v>111</v>
      </c>
      <c r="G33" s="45">
        <f>SUM(E33:F33)</f>
        <v>444</v>
      </c>
      <c r="H33" s="169">
        <f t="shared" si="8"/>
        <v>444</v>
      </c>
      <c r="I33" s="57">
        <f t="shared" si="9"/>
        <v>0</v>
      </c>
    </row>
    <row r="34" spans="1:9" ht="24.95" customHeight="1" x14ac:dyDescent="0.2">
      <c r="A34" s="156"/>
      <c r="B34" s="156"/>
      <c r="C34" s="156"/>
      <c r="D34" s="160"/>
      <c r="E34" s="59">
        <f t="shared" si="6"/>
        <v>0</v>
      </c>
      <c r="F34" s="60">
        <f t="shared" si="7"/>
        <v>0</v>
      </c>
      <c r="G34" s="45">
        <f>SUM(E34:F34)</f>
        <v>0</v>
      </c>
      <c r="H34" s="169">
        <f t="shared" si="8"/>
        <v>0</v>
      </c>
      <c r="I34" s="57">
        <f t="shared" si="9"/>
        <v>0</v>
      </c>
    </row>
    <row r="35" spans="1:9" ht="24.95" customHeight="1" x14ac:dyDescent="0.2">
      <c r="A35" s="156"/>
      <c r="B35" s="156"/>
      <c r="C35" s="156"/>
      <c r="D35" s="160"/>
      <c r="E35" s="59">
        <f t="shared" si="6"/>
        <v>0</v>
      </c>
      <c r="F35" s="60">
        <f t="shared" si="7"/>
        <v>0</v>
      </c>
      <c r="G35" s="45">
        <f>SUM(E35:F35)</f>
        <v>0</v>
      </c>
      <c r="H35" s="169">
        <f t="shared" si="8"/>
        <v>0</v>
      </c>
      <c r="I35" s="57">
        <f t="shared" si="9"/>
        <v>0</v>
      </c>
    </row>
    <row r="36" spans="1:9" ht="24.95" customHeight="1" x14ac:dyDescent="0.2">
      <c r="A36" s="156"/>
      <c r="B36" s="156"/>
      <c r="C36" s="156"/>
      <c r="D36" s="160"/>
      <c r="E36" s="59">
        <f t="shared" si="6"/>
        <v>0</v>
      </c>
      <c r="F36" s="60">
        <f t="shared" si="7"/>
        <v>0</v>
      </c>
      <c r="G36" s="45">
        <f>SUM(E36:F36)</f>
        <v>0</v>
      </c>
      <c r="H36" s="169">
        <f t="shared" si="8"/>
        <v>0</v>
      </c>
      <c r="I36" s="57">
        <f t="shared" si="9"/>
        <v>0</v>
      </c>
    </row>
    <row r="37" spans="1:9" ht="24.95" customHeight="1" x14ac:dyDescent="0.2">
      <c r="A37" s="156"/>
      <c r="B37" s="156"/>
      <c r="C37" s="156"/>
      <c r="D37" s="160"/>
      <c r="E37" s="59">
        <f t="shared" si="6"/>
        <v>0</v>
      </c>
      <c r="F37" s="60">
        <f t="shared" si="7"/>
        <v>0</v>
      </c>
      <c r="G37" s="45">
        <f>SUM(E37:F37)</f>
        <v>0</v>
      </c>
      <c r="H37" s="169">
        <f t="shared" si="8"/>
        <v>0</v>
      </c>
      <c r="I37" s="57">
        <f t="shared" si="9"/>
        <v>0</v>
      </c>
    </row>
    <row r="38" spans="1:9" ht="24.95" customHeight="1" x14ac:dyDescent="0.2">
      <c r="A38" s="156"/>
      <c r="B38" s="156"/>
      <c r="C38" s="156"/>
      <c r="D38" s="160"/>
      <c r="E38" s="59">
        <f t="shared" si="6"/>
        <v>0</v>
      </c>
      <c r="F38" s="60">
        <f t="shared" si="7"/>
        <v>0</v>
      </c>
      <c r="G38" s="45">
        <f t="shared" si="5"/>
        <v>0</v>
      </c>
      <c r="H38" s="169">
        <f t="shared" si="8"/>
        <v>0</v>
      </c>
      <c r="I38" s="57">
        <f t="shared" si="9"/>
        <v>0</v>
      </c>
    </row>
    <row r="39" spans="1:9" ht="17.100000000000001" customHeight="1" thickBot="1" x14ac:dyDescent="0.25">
      <c r="A39" s="311" t="s">
        <v>31</v>
      </c>
      <c r="B39" s="312"/>
      <c r="C39" s="312"/>
      <c r="D39" s="313"/>
      <c r="E39" s="62">
        <f>SUM(E30:E38)</f>
        <v>3942.375</v>
      </c>
      <c r="F39" s="63">
        <f>SUM(F30:F38)</f>
        <v>1314.125</v>
      </c>
      <c r="G39" s="64">
        <f t="shared" si="5"/>
        <v>5256.5</v>
      </c>
      <c r="H39" s="57">
        <f>SUM(H30:H38)</f>
        <v>5256.5</v>
      </c>
      <c r="I39" s="57">
        <f>SUM(I30:I38)</f>
        <v>0</v>
      </c>
    </row>
    <row r="40" spans="1:9" ht="16.5" customHeight="1" thickTop="1" thickBot="1" x14ac:dyDescent="0.25">
      <c r="A40" s="318" t="s">
        <v>34</v>
      </c>
      <c r="B40" s="319"/>
      <c r="C40" s="319"/>
      <c r="D40" s="320"/>
      <c r="E40" s="65">
        <f>SUM(E39+E28)</f>
        <v>37692.375</v>
      </c>
      <c r="F40" s="66">
        <f>SUM(F39+F28)</f>
        <v>12564.125</v>
      </c>
      <c r="G40" s="67">
        <f>SUM(E40:F40)</f>
        <v>50256.5</v>
      </c>
      <c r="H40" s="57">
        <f>H28+H39</f>
        <v>50256.5</v>
      </c>
      <c r="I40" s="57">
        <f>I28+I39</f>
        <v>0</v>
      </c>
    </row>
    <row r="41" spans="1:9" ht="27.75" customHeight="1" thickTop="1" x14ac:dyDescent="0.2">
      <c r="A41" s="110"/>
      <c r="B41" s="111"/>
      <c r="C41" s="111"/>
      <c r="D41" s="112"/>
      <c r="E41" s="308" t="s">
        <v>101</v>
      </c>
      <c r="F41" s="309"/>
      <c r="G41" s="310"/>
      <c r="H41" s="40"/>
      <c r="I41" s="41"/>
    </row>
    <row r="42" spans="1:9" ht="17.100000000000001" customHeight="1" thickBot="1" x14ac:dyDescent="0.25">
      <c r="A42" s="321" t="s">
        <v>57</v>
      </c>
      <c r="B42" s="322"/>
      <c r="C42" s="322"/>
      <c r="D42" s="323"/>
      <c r="E42" s="21" t="s">
        <v>58</v>
      </c>
      <c r="F42" s="22" t="s">
        <v>59</v>
      </c>
      <c r="G42" s="23" t="s">
        <v>66</v>
      </c>
      <c r="H42" s="26"/>
      <c r="I42" s="42"/>
    </row>
    <row r="43" spans="1:9" ht="16.5" customHeight="1" thickTop="1" thickBot="1" x14ac:dyDescent="0.25">
      <c r="A43" s="324" t="s">
        <v>35</v>
      </c>
      <c r="B43" s="325"/>
      <c r="C43" s="157" t="s">
        <v>106</v>
      </c>
      <c r="D43" s="158" t="s">
        <v>107</v>
      </c>
      <c r="E43" s="300"/>
      <c r="F43" s="301"/>
      <c r="G43" s="317"/>
      <c r="H43" s="300"/>
      <c r="I43" s="301"/>
    </row>
    <row r="44" spans="1:9" ht="16.5" customHeight="1" thickTop="1" x14ac:dyDescent="0.2">
      <c r="A44" s="324"/>
      <c r="B44" s="325"/>
      <c r="C44" s="160">
        <v>2</v>
      </c>
      <c r="D44" s="160">
        <v>6</v>
      </c>
      <c r="E44" s="68">
        <f>(C44*D44)*$J$12</f>
        <v>9</v>
      </c>
      <c r="F44" s="68">
        <f>(C44*D44)*$K$12</f>
        <v>3</v>
      </c>
      <c r="G44" s="70">
        <f>SUM(E44:F44)</f>
        <v>12</v>
      </c>
      <c r="H44" s="169">
        <f>G44</f>
        <v>12</v>
      </c>
      <c r="I44" s="57">
        <f>H44-G44</f>
        <v>0</v>
      </c>
    </row>
    <row r="45" spans="1:9" ht="21.75" customHeight="1" x14ac:dyDescent="0.2">
      <c r="A45" s="324"/>
      <c r="B45" s="325"/>
      <c r="C45" s="160">
        <v>2</v>
      </c>
      <c r="D45" s="160">
        <v>6</v>
      </c>
      <c r="E45" s="68">
        <f>(C45*D45)*$J$12</f>
        <v>9</v>
      </c>
      <c r="F45" s="68">
        <f>(C45*D45)*$K$12</f>
        <v>3</v>
      </c>
      <c r="G45" s="70">
        <f>SUM(E45:F45)</f>
        <v>12</v>
      </c>
      <c r="H45" s="169">
        <f>G45</f>
        <v>12</v>
      </c>
      <c r="I45" s="57">
        <f>H45-G45</f>
        <v>0</v>
      </c>
    </row>
    <row r="46" spans="1:9" ht="17.100000000000001" customHeight="1" thickBot="1" x14ac:dyDescent="0.25">
      <c r="A46" s="311" t="s">
        <v>31</v>
      </c>
      <c r="B46" s="312"/>
      <c r="C46" s="312"/>
      <c r="D46" s="313"/>
      <c r="E46" s="77">
        <f>SUM(E43:E45)</f>
        <v>18</v>
      </c>
      <c r="F46" s="78">
        <f>SUM(F44:F45)</f>
        <v>6</v>
      </c>
      <c r="G46" s="79">
        <f>SUM(E46:F46)</f>
        <v>24</v>
      </c>
      <c r="H46" s="57">
        <f>SUM(H43:H45)</f>
        <v>24</v>
      </c>
      <c r="I46" s="57">
        <f>SUM(I43:I45)</f>
        <v>0</v>
      </c>
    </row>
    <row r="47" spans="1:9" ht="21" customHeight="1" thickTop="1" x14ac:dyDescent="0.2">
      <c r="A47" s="324" t="s">
        <v>111</v>
      </c>
      <c r="B47" s="325"/>
      <c r="C47" s="328"/>
      <c r="D47" s="157" t="s">
        <v>112</v>
      </c>
      <c r="E47" s="71"/>
      <c r="F47" s="72"/>
      <c r="G47" s="73"/>
      <c r="H47" s="54"/>
      <c r="I47" s="54"/>
    </row>
    <row r="48" spans="1:9" ht="17.100000000000001" customHeight="1" x14ac:dyDescent="0.2">
      <c r="A48" s="324"/>
      <c r="B48" s="325"/>
      <c r="C48" s="328"/>
      <c r="D48" s="160">
        <v>100</v>
      </c>
      <c r="E48" s="69">
        <f>D48*$J$12</f>
        <v>75</v>
      </c>
      <c r="F48" s="74">
        <f>D48*$K$12</f>
        <v>25</v>
      </c>
      <c r="G48" s="70">
        <f>SUM(E48:F48)</f>
        <v>100</v>
      </c>
      <c r="H48" s="169">
        <f>G48</f>
        <v>100</v>
      </c>
      <c r="I48" s="57">
        <f>H48-G48</f>
        <v>0</v>
      </c>
    </row>
    <row r="49" spans="1:9" ht="17.100000000000001" customHeight="1" x14ac:dyDescent="0.2">
      <c r="A49" s="324"/>
      <c r="B49" s="325"/>
      <c r="C49" s="328"/>
      <c r="D49" s="160">
        <v>100</v>
      </c>
      <c r="E49" s="69">
        <f>D49*$J$12</f>
        <v>75</v>
      </c>
      <c r="F49" s="74">
        <f>D49*$K$12</f>
        <v>25</v>
      </c>
      <c r="G49" s="70">
        <f>SUM(E49:F49)</f>
        <v>100</v>
      </c>
      <c r="H49" s="169">
        <f>G49</f>
        <v>100</v>
      </c>
      <c r="I49" s="57">
        <f>H49-G49</f>
        <v>0</v>
      </c>
    </row>
    <row r="50" spans="1:9" ht="17.100000000000001" customHeight="1" thickBot="1" x14ac:dyDescent="0.25">
      <c r="A50" s="311" t="s">
        <v>31</v>
      </c>
      <c r="B50" s="312"/>
      <c r="C50" s="312"/>
      <c r="D50" s="313"/>
      <c r="E50" s="77">
        <f>SUM(E48:E49)</f>
        <v>150</v>
      </c>
      <c r="F50" s="78">
        <f>SUM(F48:F49)</f>
        <v>50</v>
      </c>
      <c r="G50" s="79">
        <f>SUM(E50:F50)</f>
        <v>200</v>
      </c>
      <c r="H50" s="57">
        <f>SUM(H47:H49)</f>
        <v>200</v>
      </c>
      <c r="I50" s="57">
        <f>SUM(I47:I49)</f>
        <v>0</v>
      </c>
    </row>
    <row r="51" spans="1:9" ht="17.25" customHeight="1" thickTop="1" thickBot="1" x14ac:dyDescent="0.25">
      <c r="A51" s="324" t="s">
        <v>108</v>
      </c>
      <c r="B51" s="325"/>
      <c r="C51" s="158" t="s">
        <v>109</v>
      </c>
      <c r="D51" s="157" t="s">
        <v>110</v>
      </c>
      <c r="E51" s="300"/>
      <c r="F51" s="301"/>
      <c r="G51" s="317"/>
      <c r="H51" s="300"/>
      <c r="I51" s="301"/>
    </row>
    <row r="52" spans="1:9" ht="23.25" customHeight="1" thickTop="1" x14ac:dyDescent="0.2">
      <c r="A52" s="324"/>
      <c r="B52" s="325"/>
      <c r="C52" s="160">
        <v>2</v>
      </c>
      <c r="D52" s="160">
        <v>100</v>
      </c>
      <c r="E52" s="68">
        <f>(C52*D52)*$J$12</f>
        <v>150</v>
      </c>
      <c r="F52" s="68">
        <f>(C52*D52)*$K$12</f>
        <v>50</v>
      </c>
      <c r="G52" s="70">
        <f>SUM(E52:F52)</f>
        <v>200</v>
      </c>
      <c r="H52" s="169">
        <f>G52</f>
        <v>200</v>
      </c>
      <c r="I52" s="57">
        <f>H52-G52</f>
        <v>0</v>
      </c>
    </row>
    <row r="53" spans="1:9" ht="17.100000000000001" customHeight="1" x14ac:dyDescent="0.2">
      <c r="A53" s="324"/>
      <c r="B53" s="325"/>
      <c r="C53" s="160">
        <v>2</v>
      </c>
      <c r="D53" s="160">
        <v>100</v>
      </c>
      <c r="E53" s="68">
        <f>(C53*D53)*$J$12</f>
        <v>150</v>
      </c>
      <c r="F53" s="68">
        <f>(C53*D53)*$K$12</f>
        <v>50</v>
      </c>
      <c r="G53" s="70">
        <f>SUM(E53:F53)</f>
        <v>200</v>
      </c>
      <c r="H53" s="169">
        <f>G53</f>
        <v>200</v>
      </c>
      <c r="I53" s="57">
        <f>H53-G53</f>
        <v>0</v>
      </c>
    </row>
    <row r="54" spans="1:9" ht="17.100000000000001" customHeight="1" thickBot="1" x14ac:dyDescent="0.25">
      <c r="A54" s="311" t="s">
        <v>31</v>
      </c>
      <c r="B54" s="312"/>
      <c r="C54" s="312"/>
      <c r="D54" s="313"/>
      <c r="E54" s="77">
        <f>SUM(E52:E53)</f>
        <v>300</v>
      </c>
      <c r="F54" s="78">
        <f>SUM(F52:F53)</f>
        <v>100</v>
      </c>
      <c r="G54" s="79">
        <f>SUM(E54:F54)</f>
        <v>400</v>
      </c>
      <c r="H54" s="57">
        <f>SUM(H51:H53)</f>
        <v>400</v>
      </c>
      <c r="I54" s="57">
        <f>SUM(I52:I53)</f>
        <v>0</v>
      </c>
    </row>
    <row r="55" spans="1:9" ht="17.100000000000001" customHeight="1" thickTop="1" thickBot="1" x14ac:dyDescent="0.25">
      <c r="A55" s="318" t="s">
        <v>36</v>
      </c>
      <c r="B55" s="319"/>
      <c r="C55" s="319"/>
      <c r="D55" s="320"/>
      <c r="E55" s="65">
        <f>SUM(E46,E50,E54)</f>
        <v>468</v>
      </c>
      <c r="F55" s="75">
        <f>SUM(F46,F50,F54)</f>
        <v>156</v>
      </c>
      <c r="G55" s="67">
        <f>SUM(E55:F55)</f>
        <v>624</v>
      </c>
      <c r="H55" s="57">
        <f>H46+H50+H54</f>
        <v>624</v>
      </c>
      <c r="I55" s="57">
        <f>I46+I50+I54</f>
        <v>0</v>
      </c>
    </row>
    <row r="56" spans="1:9" ht="24.95" customHeight="1" thickTop="1" thickBot="1" x14ac:dyDescent="0.25">
      <c r="A56" s="335" t="s">
        <v>37</v>
      </c>
      <c r="B56" s="336"/>
      <c r="C56" s="336"/>
      <c r="D56" s="337"/>
      <c r="E56" s="300"/>
      <c r="F56" s="301"/>
      <c r="G56" s="317"/>
      <c r="H56" s="300"/>
      <c r="I56" s="301"/>
    </row>
    <row r="57" spans="1:9" ht="24.95" customHeight="1" thickTop="1" x14ac:dyDescent="0.2">
      <c r="A57" s="324" t="s">
        <v>55</v>
      </c>
      <c r="B57" s="325"/>
      <c r="C57" s="328"/>
      <c r="D57" s="162"/>
      <c r="E57" s="59">
        <f>SUM(D57*$J$12)</f>
        <v>0</v>
      </c>
      <c r="F57" s="60">
        <f>SUM(D57*$K$12)</f>
        <v>0</v>
      </c>
      <c r="G57" s="76">
        <f>SUM(E57:F57)</f>
        <v>0</v>
      </c>
      <c r="H57" s="169">
        <f>G57</f>
        <v>0</v>
      </c>
      <c r="I57" s="57">
        <f>H57-G57</f>
        <v>0</v>
      </c>
    </row>
    <row r="58" spans="1:9" ht="24.95" customHeight="1" x14ac:dyDescent="0.2">
      <c r="A58" s="324" t="s">
        <v>79</v>
      </c>
      <c r="B58" s="325"/>
      <c r="C58" s="328"/>
      <c r="D58" s="163">
        <v>648</v>
      </c>
      <c r="E58" s="59">
        <f>SUM(D58*$J$12)</f>
        <v>486</v>
      </c>
      <c r="F58" s="60">
        <f>SUM(D58*$K$12)</f>
        <v>162</v>
      </c>
      <c r="G58" s="61">
        <f>SUM(E58:F58)</f>
        <v>648</v>
      </c>
      <c r="H58" s="169">
        <f>G58</f>
        <v>648</v>
      </c>
      <c r="I58" s="57">
        <f>H58-G58</f>
        <v>0</v>
      </c>
    </row>
    <row r="59" spans="1:9" ht="24.95" customHeight="1" x14ac:dyDescent="0.2">
      <c r="A59" s="324" t="s">
        <v>38</v>
      </c>
      <c r="B59" s="325"/>
      <c r="C59" s="328"/>
      <c r="D59" s="163"/>
      <c r="E59" s="59">
        <f>SUM(D59*$J$12)</f>
        <v>0</v>
      </c>
      <c r="F59" s="60">
        <f>SUM(D59*$K$12)</f>
        <v>0</v>
      </c>
      <c r="G59" s="61">
        <f>SUM(E59:F59)</f>
        <v>0</v>
      </c>
      <c r="H59" s="169">
        <f>G59</f>
        <v>0</v>
      </c>
      <c r="I59" s="57">
        <f>H59-G59</f>
        <v>0</v>
      </c>
    </row>
    <row r="60" spans="1:9" ht="24.95" customHeight="1" x14ac:dyDescent="0.2">
      <c r="A60" s="324" t="s">
        <v>39</v>
      </c>
      <c r="B60" s="325"/>
      <c r="C60" s="328"/>
      <c r="D60" s="163"/>
      <c r="E60" s="59">
        <f>SUM(D60*$J$12)</f>
        <v>0</v>
      </c>
      <c r="F60" s="60">
        <f>SUM(D60*$K$12)</f>
        <v>0</v>
      </c>
      <c r="G60" s="61">
        <f>SUM(E60:F60)</f>
        <v>0</v>
      </c>
      <c r="H60" s="169">
        <f>G60</f>
        <v>0</v>
      </c>
      <c r="I60" s="57">
        <f>H60-G60</f>
        <v>0</v>
      </c>
    </row>
    <row r="61" spans="1:9" ht="24.95" customHeight="1" thickBot="1" x14ac:dyDescent="0.25">
      <c r="A61" s="332" t="s">
        <v>40</v>
      </c>
      <c r="B61" s="333"/>
      <c r="C61" s="333"/>
      <c r="D61" s="334"/>
      <c r="E61" s="77">
        <f>SUM(E57:E60)</f>
        <v>486</v>
      </c>
      <c r="F61" s="78">
        <f>SUM(F57:F60)</f>
        <v>162</v>
      </c>
      <c r="G61" s="79">
        <f>SUM(E61:F61)</f>
        <v>648</v>
      </c>
      <c r="H61" s="57">
        <f>SUM(H57:H60)</f>
        <v>648</v>
      </c>
      <c r="I61" s="57">
        <f>SUM(I57:I60)</f>
        <v>0</v>
      </c>
    </row>
    <row r="62" spans="1:9" ht="24" customHeight="1" thickTop="1" x14ac:dyDescent="0.2">
      <c r="A62" s="329" t="s">
        <v>41</v>
      </c>
      <c r="B62" s="330"/>
      <c r="C62" s="330"/>
      <c r="D62" s="331"/>
      <c r="E62" s="340" t="s">
        <v>102</v>
      </c>
      <c r="F62" s="341"/>
      <c r="G62" s="342"/>
      <c r="H62" s="55"/>
      <c r="I62" s="56"/>
    </row>
    <row r="63" spans="1:9" ht="24.95" customHeight="1" x14ac:dyDescent="0.2">
      <c r="A63" s="26" t="s">
        <v>42</v>
      </c>
      <c r="B63" s="18" t="s">
        <v>43</v>
      </c>
      <c r="C63" s="18" t="s">
        <v>44</v>
      </c>
      <c r="D63" s="25" t="s">
        <v>56</v>
      </c>
      <c r="E63" s="80" t="s">
        <v>58</v>
      </c>
      <c r="F63" s="81" t="s">
        <v>60</v>
      </c>
      <c r="G63" s="82" t="s">
        <v>30</v>
      </c>
      <c r="H63" s="53"/>
      <c r="I63" s="53"/>
    </row>
    <row r="64" spans="1:9" ht="24.95" customHeight="1" x14ac:dyDescent="0.2">
      <c r="A64" s="159"/>
      <c r="B64" s="160">
        <v>1</v>
      </c>
      <c r="C64" s="160">
        <v>100</v>
      </c>
      <c r="D64" s="39">
        <f>SUM(B64*C64)</f>
        <v>100</v>
      </c>
      <c r="E64" s="83">
        <f>SUM(D64*$J$12)</f>
        <v>75</v>
      </c>
      <c r="F64" s="84">
        <f>SUM(D64*$K$12)</f>
        <v>25</v>
      </c>
      <c r="G64" s="45">
        <f t="shared" ref="G64:G72" si="10">SUM(E64:F64)</f>
        <v>100</v>
      </c>
      <c r="H64" s="169">
        <f>G64</f>
        <v>100</v>
      </c>
      <c r="I64" s="57">
        <f>H64-G64</f>
        <v>0</v>
      </c>
    </row>
    <row r="65" spans="1:131" s="6" customFormat="1" ht="24.95" customHeight="1" x14ac:dyDescent="0.2">
      <c r="A65" s="159"/>
      <c r="B65" s="164"/>
      <c r="C65" s="164"/>
      <c r="D65" s="39">
        <f t="shared" ref="D65:D70" si="11">SUM(B65*C65)</f>
        <v>0</v>
      </c>
      <c r="E65" s="83">
        <f t="shared" ref="E65:E70" si="12">SUM(D65*$J$12)</f>
        <v>0</v>
      </c>
      <c r="F65" s="84">
        <f t="shared" ref="F65:F70" si="13">SUM(D65*$K$12)</f>
        <v>0</v>
      </c>
      <c r="G65" s="45">
        <f t="shared" si="10"/>
        <v>0</v>
      </c>
      <c r="H65" s="169">
        <f t="shared" ref="H65:H70" si="14">G65</f>
        <v>0</v>
      </c>
      <c r="I65" s="57">
        <f t="shared" ref="I65:I70" si="15">H65-G65</f>
        <v>0</v>
      </c>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row>
    <row r="66" spans="1:131" s="8" customFormat="1" ht="24.95" customHeight="1" x14ac:dyDescent="0.2">
      <c r="A66" s="159"/>
      <c r="B66" s="160"/>
      <c r="C66" s="160"/>
      <c r="D66" s="39">
        <f t="shared" si="11"/>
        <v>0</v>
      </c>
      <c r="E66" s="83">
        <f t="shared" si="12"/>
        <v>0</v>
      </c>
      <c r="F66" s="84">
        <f t="shared" si="13"/>
        <v>0</v>
      </c>
      <c r="G66" s="45">
        <f t="shared" si="10"/>
        <v>0</v>
      </c>
      <c r="H66" s="169">
        <f t="shared" si="14"/>
        <v>0</v>
      </c>
      <c r="I66" s="57">
        <f t="shared" si="15"/>
        <v>0</v>
      </c>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row>
    <row r="67" spans="1:131" s="8" customFormat="1" ht="24.95" customHeight="1" x14ac:dyDescent="0.2">
      <c r="A67" s="159"/>
      <c r="B67" s="160"/>
      <c r="C67" s="160"/>
      <c r="D67" s="39">
        <f t="shared" si="11"/>
        <v>0</v>
      </c>
      <c r="E67" s="83">
        <f t="shared" si="12"/>
        <v>0</v>
      </c>
      <c r="F67" s="84">
        <f t="shared" si="13"/>
        <v>0</v>
      </c>
      <c r="G67" s="45">
        <f t="shared" si="10"/>
        <v>0</v>
      </c>
      <c r="H67" s="169">
        <f t="shared" si="14"/>
        <v>0</v>
      </c>
      <c r="I67" s="57">
        <f t="shared" si="15"/>
        <v>0</v>
      </c>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row>
    <row r="68" spans="1:131" s="8" customFormat="1" ht="24.95" customHeight="1" x14ac:dyDescent="0.2">
      <c r="A68" s="159"/>
      <c r="B68" s="160"/>
      <c r="C68" s="160"/>
      <c r="D68" s="39">
        <f t="shared" si="11"/>
        <v>0</v>
      </c>
      <c r="E68" s="83">
        <f t="shared" si="12"/>
        <v>0</v>
      </c>
      <c r="F68" s="84">
        <f t="shared" si="13"/>
        <v>0</v>
      </c>
      <c r="G68" s="45">
        <f t="shared" si="10"/>
        <v>0</v>
      </c>
      <c r="H68" s="169">
        <f t="shared" si="14"/>
        <v>0</v>
      </c>
      <c r="I68" s="57">
        <f t="shared" si="15"/>
        <v>0</v>
      </c>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row>
    <row r="69" spans="1:131" s="8" customFormat="1" ht="24.95" customHeight="1" x14ac:dyDescent="0.2">
      <c r="A69" s="159"/>
      <c r="B69" s="160"/>
      <c r="C69" s="160"/>
      <c r="D69" s="39">
        <f t="shared" si="11"/>
        <v>0</v>
      </c>
      <c r="E69" s="83">
        <f t="shared" si="12"/>
        <v>0</v>
      </c>
      <c r="F69" s="84">
        <f t="shared" si="13"/>
        <v>0</v>
      </c>
      <c r="G69" s="45">
        <f t="shared" si="10"/>
        <v>0</v>
      </c>
      <c r="H69" s="169">
        <f t="shared" si="14"/>
        <v>0</v>
      </c>
      <c r="I69" s="57">
        <f t="shared" si="15"/>
        <v>0</v>
      </c>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row>
    <row r="70" spans="1:131" ht="24.95" customHeight="1" x14ac:dyDescent="0.2">
      <c r="A70" s="159"/>
      <c r="B70" s="164">
        <v>2</v>
      </c>
      <c r="C70" s="164">
        <v>50</v>
      </c>
      <c r="D70" s="39">
        <f t="shared" si="11"/>
        <v>100</v>
      </c>
      <c r="E70" s="83">
        <f t="shared" si="12"/>
        <v>75</v>
      </c>
      <c r="F70" s="84">
        <f t="shared" si="13"/>
        <v>25</v>
      </c>
      <c r="G70" s="45">
        <f t="shared" si="10"/>
        <v>100</v>
      </c>
      <c r="H70" s="169">
        <f t="shared" si="14"/>
        <v>100</v>
      </c>
      <c r="I70" s="57">
        <f t="shared" si="15"/>
        <v>0</v>
      </c>
    </row>
    <row r="71" spans="1:131" ht="24.95" hidden="1" customHeight="1" x14ac:dyDescent="0.2">
      <c r="A71" s="195"/>
      <c r="B71" s="196">
        <v>1</v>
      </c>
      <c r="C71" s="196">
        <v>1</v>
      </c>
      <c r="D71" s="197"/>
      <c r="E71" s="85"/>
      <c r="F71" s="198"/>
      <c r="G71" s="87"/>
      <c r="H71" s="169"/>
      <c r="I71" s="57"/>
    </row>
    <row r="72" spans="1:131" ht="17.100000000000001" customHeight="1" thickBot="1" x14ac:dyDescent="0.25">
      <c r="A72" s="311" t="s">
        <v>45</v>
      </c>
      <c r="B72" s="312"/>
      <c r="C72" s="312"/>
      <c r="D72" s="313"/>
      <c r="E72" s="85">
        <f>SUM(E64:E70)</f>
        <v>150</v>
      </c>
      <c r="F72" s="86">
        <f>SUM(F64:F70)</f>
        <v>50</v>
      </c>
      <c r="G72" s="87">
        <f t="shared" si="10"/>
        <v>200</v>
      </c>
      <c r="H72" s="57">
        <f>SUM(H63:H70)</f>
        <v>200</v>
      </c>
      <c r="I72" s="57">
        <f>SUM(I63:I70)</f>
        <v>0</v>
      </c>
    </row>
    <row r="73" spans="1:131" ht="17.100000000000001" customHeight="1" thickTop="1" thickBot="1" x14ac:dyDescent="0.25">
      <c r="A73" s="321" t="s">
        <v>46</v>
      </c>
      <c r="B73" s="322"/>
      <c r="C73" s="322"/>
      <c r="D73" s="323"/>
      <c r="E73" s="88"/>
      <c r="F73" s="89"/>
      <c r="G73" s="90"/>
      <c r="H73" s="50"/>
      <c r="I73" s="89"/>
    </row>
    <row r="74" spans="1:131" ht="17.100000000000001" customHeight="1" thickTop="1" x14ac:dyDescent="0.2">
      <c r="A74" s="27" t="s">
        <v>42</v>
      </c>
      <c r="B74" s="18" t="s">
        <v>43</v>
      </c>
      <c r="C74" s="343" t="s">
        <v>44</v>
      </c>
      <c r="D74" s="344"/>
      <c r="E74" s="91"/>
      <c r="F74" s="92"/>
      <c r="G74" s="93"/>
      <c r="H74" s="51"/>
      <c r="I74" s="92"/>
    </row>
    <row r="75" spans="1:131" ht="24.95" customHeight="1" x14ac:dyDescent="0.2">
      <c r="A75" s="159"/>
      <c r="B75" s="160">
        <v>2</v>
      </c>
      <c r="C75" s="345">
        <v>50</v>
      </c>
      <c r="D75" s="346"/>
      <c r="E75" s="83">
        <f>SUM(B75*C75)*$J$12</f>
        <v>75</v>
      </c>
      <c r="F75" s="83">
        <f>SUM(B75*C75)*$K$12</f>
        <v>25</v>
      </c>
      <c r="G75" s="45">
        <f>SUM(E75:F75)</f>
        <v>100</v>
      </c>
      <c r="H75" s="169">
        <f>G75</f>
        <v>100</v>
      </c>
      <c r="I75" s="57">
        <f>H75-G75</f>
        <v>0</v>
      </c>
    </row>
    <row r="76" spans="1:131" ht="24.95" customHeight="1" x14ac:dyDescent="0.2">
      <c r="A76" s="159"/>
      <c r="B76" s="160">
        <v>4</v>
      </c>
      <c r="C76" s="338">
        <v>4</v>
      </c>
      <c r="D76" s="339"/>
      <c r="E76" s="83">
        <f t="shared" ref="E76:E87" si="16">SUM(B76*C76)*$J$12</f>
        <v>12</v>
      </c>
      <c r="F76" s="83">
        <f t="shared" ref="F76:F87" si="17">SUM(B76*C76)*$K$12</f>
        <v>4</v>
      </c>
      <c r="G76" s="45">
        <f>SUM(E76:F76)</f>
        <v>16</v>
      </c>
      <c r="H76" s="169">
        <f t="shared" ref="H76:H87" si="18">G76</f>
        <v>16</v>
      </c>
      <c r="I76" s="57">
        <f t="shared" ref="I76:I87" si="19">H76-G76</f>
        <v>0</v>
      </c>
    </row>
    <row r="77" spans="1:131" ht="24.95" customHeight="1" x14ac:dyDescent="0.2">
      <c r="A77" s="159"/>
      <c r="B77" s="160"/>
      <c r="C77" s="338"/>
      <c r="D77" s="339"/>
      <c r="E77" s="83">
        <f t="shared" si="16"/>
        <v>0</v>
      </c>
      <c r="F77" s="83">
        <f t="shared" si="17"/>
        <v>0</v>
      </c>
      <c r="G77" s="45">
        <f t="shared" ref="G77:G87" si="20">SUM(E77:F77)</f>
        <v>0</v>
      </c>
      <c r="H77" s="169">
        <f t="shared" si="18"/>
        <v>0</v>
      </c>
      <c r="I77" s="57">
        <f t="shared" si="19"/>
        <v>0</v>
      </c>
    </row>
    <row r="78" spans="1:131" ht="24.95" customHeight="1" x14ac:dyDescent="0.2">
      <c r="A78" s="159"/>
      <c r="B78" s="160"/>
      <c r="C78" s="338"/>
      <c r="D78" s="339"/>
      <c r="E78" s="83">
        <f t="shared" si="16"/>
        <v>0</v>
      </c>
      <c r="F78" s="83">
        <f t="shared" si="17"/>
        <v>0</v>
      </c>
      <c r="G78" s="45">
        <f t="shared" si="20"/>
        <v>0</v>
      </c>
      <c r="H78" s="169">
        <f t="shared" si="18"/>
        <v>0</v>
      </c>
      <c r="I78" s="57">
        <f t="shared" si="19"/>
        <v>0</v>
      </c>
    </row>
    <row r="79" spans="1:131" ht="24.95" customHeight="1" x14ac:dyDescent="0.2">
      <c r="A79" s="159"/>
      <c r="B79" s="160"/>
      <c r="C79" s="338"/>
      <c r="D79" s="339"/>
      <c r="E79" s="83">
        <f t="shared" si="16"/>
        <v>0</v>
      </c>
      <c r="F79" s="83">
        <f t="shared" si="17"/>
        <v>0</v>
      </c>
      <c r="G79" s="45">
        <f t="shared" si="20"/>
        <v>0</v>
      </c>
      <c r="H79" s="169">
        <f t="shared" si="18"/>
        <v>0</v>
      </c>
      <c r="I79" s="57">
        <f t="shared" si="19"/>
        <v>0</v>
      </c>
    </row>
    <row r="80" spans="1:131" ht="24.95" customHeight="1" x14ac:dyDescent="0.2">
      <c r="A80" s="159"/>
      <c r="B80" s="160"/>
      <c r="C80" s="338"/>
      <c r="D80" s="339"/>
      <c r="E80" s="83">
        <f t="shared" si="16"/>
        <v>0</v>
      </c>
      <c r="F80" s="83">
        <f t="shared" si="17"/>
        <v>0</v>
      </c>
      <c r="G80" s="45">
        <f t="shared" si="20"/>
        <v>0</v>
      </c>
      <c r="H80" s="169">
        <f t="shared" si="18"/>
        <v>0</v>
      </c>
      <c r="I80" s="57">
        <f t="shared" si="19"/>
        <v>0</v>
      </c>
    </row>
    <row r="81" spans="1:9" ht="24.95" customHeight="1" x14ac:dyDescent="0.2">
      <c r="A81" s="159"/>
      <c r="B81" s="160"/>
      <c r="C81" s="338"/>
      <c r="D81" s="339"/>
      <c r="E81" s="83">
        <f t="shared" si="16"/>
        <v>0</v>
      </c>
      <c r="F81" s="83">
        <f t="shared" si="17"/>
        <v>0</v>
      </c>
      <c r="G81" s="45">
        <f t="shared" si="20"/>
        <v>0</v>
      </c>
      <c r="H81" s="169">
        <f t="shared" si="18"/>
        <v>0</v>
      </c>
      <c r="I81" s="57">
        <f t="shared" si="19"/>
        <v>0</v>
      </c>
    </row>
    <row r="82" spans="1:9" ht="24.95" customHeight="1" x14ac:dyDescent="0.2">
      <c r="A82" s="159"/>
      <c r="B82" s="160"/>
      <c r="C82" s="338"/>
      <c r="D82" s="339"/>
      <c r="E82" s="83">
        <f t="shared" si="16"/>
        <v>0</v>
      </c>
      <c r="F82" s="83">
        <f t="shared" si="17"/>
        <v>0</v>
      </c>
      <c r="G82" s="45">
        <f t="shared" si="20"/>
        <v>0</v>
      </c>
      <c r="H82" s="169">
        <f t="shared" si="18"/>
        <v>0</v>
      </c>
      <c r="I82" s="57">
        <f t="shared" si="19"/>
        <v>0</v>
      </c>
    </row>
    <row r="83" spans="1:9" ht="24.95" customHeight="1" x14ac:dyDescent="0.2">
      <c r="A83" s="159"/>
      <c r="B83" s="160"/>
      <c r="C83" s="338"/>
      <c r="D83" s="339"/>
      <c r="E83" s="83">
        <f t="shared" si="16"/>
        <v>0</v>
      </c>
      <c r="F83" s="83">
        <f t="shared" si="17"/>
        <v>0</v>
      </c>
      <c r="G83" s="45">
        <f>SUM(E83:F83)</f>
        <v>0</v>
      </c>
      <c r="H83" s="169">
        <f t="shared" si="18"/>
        <v>0</v>
      </c>
      <c r="I83" s="57">
        <f t="shared" si="19"/>
        <v>0</v>
      </c>
    </row>
    <row r="84" spans="1:9" ht="24.95" customHeight="1" x14ac:dyDescent="0.2">
      <c r="A84" s="159"/>
      <c r="B84" s="160"/>
      <c r="C84" s="338"/>
      <c r="D84" s="339"/>
      <c r="E84" s="83">
        <f t="shared" si="16"/>
        <v>0</v>
      </c>
      <c r="F84" s="83">
        <f t="shared" si="17"/>
        <v>0</v>
      </c>
      <c r="G84" s="45">
        <f>SUM(E84:F84)</f>
        <v>0</v>
      </c>
      <c r="H84" s="169">
        <f t="shared" si="18"/>
        <v>0</v>
      </c>
      <c r="I84" s="57">
        <f t="shared" si="19"/>
        <v>0</v>
      </c>
    </row>
    <row r="85" spans="1:9" ht="24.95" customHeight="1" x14ac:dyDescent="0.2">
      <c r="A85" s="159"/>
      <c r="B85" s="160"/>
      <c r="C85" s="338"/>
      <c r="D85" s="339"/>
      <c r="E85" s="83">
        <f t="shared" si="16"/>
        <v>0</v>
      </c>
      <c r="F85" s="83">
        <f t="shared" si="17"/>
        <v>0</v>
      </c>
      <c r="G85" s="45">
        <f>SUM(E85:F85)</f>
        <v>0</v>
      </c>
      <c r="H85" s="169">
        <f t="shared" si="18"/>
        <v>0</v>
      </c>
      <c r="I85" s="57">
        <f t="shared" si="19"/>
        <v>0</v>
      </c>
    </row>
    <row r="86" spans="1:9" ht="24.95" customHeight="1" x14ac:dyDescent="0.2">
      <c r="A86" s="159"/>
      <c r="B86" s="160"/>
      <c r="C86" s="338"/>
      <c r="D86" s="339"/>
      <c r="E86" s="83">
        <f t="shared" si="16"/>
        <v>0</v>
      </c>
      <c r="F86" s="83">
        <f t="shared" si="17"/>
        <v>0</v>
      </c>
      <c r="G86" s="45">
        <f t="shared" si="20"/>
        <v>0</v>
      </c>
      <c r="H86" s="169">
        <f t="shared" si="18"/>
        <v>0</v>
      </c>
      <c r="I86" s="57">
        <f t="shared" si="19"/>
        <v>0</v>
      </c>
    </row>
    <row r="87" spans="1:9" ht="24.95" customHeight="1" x14ac:dyDescent="0.2">
      <c r="A87" s="159"/>
      <c r="B87" s="160"/>
      <c r="C87" s="338"/>
      <c r="D87" s="339"/>
      <c r="E87" s="83">
        <f t="shared" si="16"/>
        <v>0</v>
      </c>
      <c r="F87" s="83">
        <f t="shared" si="17"/>
        <v>0</v>
      </c>
      <c r="G87" s="45">
        <f t="shared" si="20"/>
        <v>0</v>
      </c>
      <c r="H87" s="169">
        <f t="shared" si="18"/>
        <v>0</v>
      </c>
      <c r="I87" s="57">
        <f t="shared" si="19"/>
        <v>0</v>
      </c>
    </row>
    <row r="88" spans="1:9" ht="17.100000000000001" customHeight="1" thickBot="1" x14ac:dyDescent="0.25">
      <c r="A88" s="311" t="s">
        <v>47</v>
      </c>
      <c r="B88" s="312"/>
      <c r="C88" s="312"/>
      <c r="D88" s="313"/>
      <c r="E88" s="83">
        <f>SUM(E75:E87)</f>
        <v>87</v>
      </c>
      <c r="F88" s="83">
        <f>SUM(F75:F87)</f>
        <v>29</v>
      </c>
      <c r="G88" s="45">
        <f>SUM(E88:F88)</f>
        <v>116</v>
      </c>
      <c r="H88" s="57">
        <f>SUM(H75:H87)</f>
        <v>116</v>
      </c>
      <c r="I88" s="57">
        <f>SUM(I75:I87)</f>
        <v>0</v>
      </c>
    </row>
    <row r="89" spans="1:9" ht="17.100000000000001" customHeight="1" thickTop="1" thickBot="1" x14ac:dyDescent="0.25">
      <c r="A89" s="353" t="s">
        <v>48</v>
      </c>
      <c r="B89" s="354"/>
      <c r="C89" s="354"/>
      <c r="D89" s="355"/>
      <c r="E89" s="94"/>
      <c r="F89" s="89"/>
      <c r="G89" s="90"/>
      <c r="H89" s="52"/>
      <c r="I89" s="89"/>
    </row>
    <row r="90" spans="1:9" ht="17.100000000000001" customHeight="1" thickTop="1" x14ac:dyDescent="0.2">
      <c r="A90" s="356"/>
      <c r="B90" s="357"/>
      <c r="C90" s="358"/>
      <c r="D90" s="162">
        <v>50</v>
      </c>
      <c r="E90" s="59">
        <f>SUM(D90*$J$12)</f>
        <v>37.5</v>
      </c>
      <c r="F90" s="60">
        <f>SUM(D90*$K$12)</f>
        <v>12.5</v>
      </c>
      <c r="G90" s="61">
        <f>SUM(E90:F90)</f>
        <v>50</v>
      </c>
      <c r="H90" s="169">
        <f>G90</f>
        <v>50</v>
      </c>
      <c r="I90" s="57">
        <f>H90-G90</f>
        <v>0</v>
      </c>
    </row>
    <row r="91" spans="1:9" ht="17.100000000000001" customHeight="1" thickBot="1" x14ac:dyDescent="0.25">
      <c r="A91" s="311" t="s">
        <v>49</v>
      </c>
      <c r="B91" s="312"/>
      <c r="C91" s="312"/>
      <c r="D91" s="313"/>
      <c r="E91" s="83">
        <f>SUM(E90)</f>
        <v>37.5</v>
      </c>
      <c r="F91" s="83">
        <f>SUM(F90)</f>
        <v>12.5</v>
      </c>
      <c r="G91" s="45">
        <f>SUM(E91:F91)</f>
        <v>50</v>
      </c>
      <c r="H91" s="45">
        <f>SUM(H90)</f>
        <v>50</v>
      </c>
      <c r="I91" s="45">
        <f>SUM(I90)</f>
        <v>0</v>
      </c>
    </row>
    <row r="92" spans="1:9" ht="17.100000000000001" customHeight="1" thickTop="1" thickBot="1" x14ac:dyDescent="0.3">
      <c r="A92" s="347" t="s">
        <v>50</v>
      </c>
      <c r="B92" s="348"/>
      <c r="C92" s="348"/>
      <c r="D92" s="349"/>
      <c r="E92" s="95">
        <f>SUM(E91,E88,E72,E61,E55,E40)</f>
        <v>38920.875</v>
      </c>
      <c r="F92" s="96">
        <f>SUM(F91,F88,F72,F61,F55,F40)</f>
        <v>12973.625</v>
      </c>
      <c r="G92" s="97">
        <f>SUM(G91,G88,G72,G61,G55,G40)</f>
        <v>51894.5</v>
      </c>
      <c r="H92" s="97">
        <f>SUM(H91,H88,H72,H61,H55,H40)</f>
        <v>51894.5</v>
      </c>
      <c r="I92" s="97">
        <f>SUM(I91,I88,I72,I61,I55,I40)</f>
        <v>0</v>
      </c>
    </row>
    <row r="93" spans="1:9" ht="37.5" customHeight="1" thickTop="1" x14ac:dyDescent="0.2">
      <c r="A93" s="350" t="s">
        <v>72</v>
      </c>
      <c r="B93" s="351"/>
      <c r="C93" s="351"/>
      <c r="D93" s="352"/>
      <c r="E93" s="40" t="s">
        <v>201</v>
      </c>
      <c r="F93" s="40" t="s">
        <v>64</v>
      </c>
    </row>
    <row r="94" spans="1:9" ht="24.95" customHeight="1" x14ac:dyDescent="0.2">
      <c r="A94" s="365" t="s">
        <v>74</v>
      </c>
      <c r="B94" s="360"/>
      <c r="C94" s="360"/>
      <c r="D94" s="361"/>
      <c r="E94" s="168">
        <v>5555</v>
      </c>
      <c r="F94" s="168">
        <v>5555</v>
      </c>
    </row>
    <row r="95" spans="1:9" ht="24.95" customHeight="1" x14ac:dyDescent="0.2">
      <c r="A95" s="359" t="s">
        <v>73</v>
      </c>
      <c r="B95" s="360"/>
      <c r="C95" s="360"/>
      <c r="D95" s="361"/>
      <c r="E95" s="168">
        <v>0</v>
      </c>
      <c r="F95" s="168">
        <v>0</v>
      </c>
    </row>
    <row r="96" spans="1:9" ht="24.95" customHeight="1" x14ac:dyDescent="0.2">
      <c r="A96" s="365" t="s">
        <v>75</v>
      </c>
      <c r="B96" s="360"/>
      <c r="C96" s="360"/>
      <c r="D96" s="361"/>
      <c r="E96" s="168">
        <v>0</v>
      </c>
      <c r="F96" s="168">
        <v>0</v>
      </c>
      <c r="I96" s="129"/>
    </row>
    <row r="97" spans="1:11" ht="24.95" customHeight="1" x14ac:dyDescent="0.2">
      <c r="A97" s="359"/>
      <c r="B97" s="360"/>
      <c r="C97" s="360"/>
      <c r="D97" s="361"/>
      <c r="E97" s="168">
        <v>0</v>
      </c>
      <c r="F97" s="168">
        <v>0</v>
      </c>
    </row>
    <row r="98" spans="1:11" ht="24.95" customHeight="1" thickBot="1" x14ac:dyDescent="0.25">
      <c r="A98" s="359"/>
      <c r="B98" s="360"/>
      <c r="C98" s="360"/>
      <c r="D98" s="361"/>
      <c r="E98" s="168">
        <v>0</v>
      </c>
      <c r="F98" s="168">
        <v>0</v>
      </c>
    </row>
    <row r="99" spans="1:11" ht="17.100000000000001" customHeight="1" thickTop="1" thickBot="1" x14ac:dyDescent="0.25">
      <c r="A99" s="362" t="s">
        <v>51</v>
      </c>
      <c r="B99" s="363"/>
      <c r="C99" s="363"/>
      <c r="D99" s="364"/>
      <c r="E99" s="98">
        <f>SUM(E94:E98)</f>
        <v>5555</v>
      </c>
      <c r="F99" s="98">
        <f>SUM(F94:F98)</f>
        <v>5555</v>
      </c>
      <c r="G99" s="99" t="str">
        <f>IF(E99&gt;F99,"Error - Must  be = or &gt; Orig. Budget","OK")</f>
        <v>OK</v>
      </c>
      <c r="K99" s="54"/>
    </row>
    <row r="100" spans="1:11" ht="30" customHeight="1" thickTop="1" thickBot="1" x14ac:dyDescent="0.25">
      <c r="A100" s="228" t="s">
        <v>76</v>
      </c>
      <c r="B100" s="229">
        <f>SUM(D16:D27)/2080</f>
        <v>1.1201923076923077</v>
      </c>
      <c r="C100" s="298" t="s">
        <v>199</v>
      </c>
      <c r="D100" s="299"/>
      <c r="E100" s="167">
        <v>200</v>
      </c>
      <c r="G100"/>
    </row>
    <row r="101" spans="1:11" ht="40.5" customHeight="1" thickTop="1" thickBot="1" x14ac:dyDescent="0.25">
      <c r="A101" s="228" t="s">
        <v>198</v>
      </c>
      <c r="B101" s="165">
        <v>1</v>
      </c>
      <c r="C101" s="298" t="s">
        <v>200</v>
      </c>
      <c r="D101" s="299"/>
      <c r="E101" s="167">
        <v>10</v>
      </c>
      <c r="G101"/>
    </row>
    <row r="102" spans="1:11" ht="36" customHeight="1" thickTop="1" x14ac:dyDescent="0.2">
      <c r="A102" s="228" t="s">
        <v>118</v>
      </c>
      <c r="B102" s="165">
        <v>500</v>
      </c>
      <c r="C102" s="298" t="s">
        <v>197</v>
      </c>
      <c r="D102" s="299"/>
      <c r="E102" s="167">
        <v>175</v>
      </c>
      <c r="G102"/>
    </row>
    <row r="103" spans="1:11" ht="17.100000000000001" customHeight="1" x14ac:dyDescent="0.2">
      <c r="A103" s="228" t="s">
        <v>103</v>
      </c>
      <c r="B103" s="4"/>
      <c r="C103" s="4"/>
      <c r="D103"/>
      <c r="E103"/>
      <c r="G103"/>
    </row>
    <row r="104" spans="1:11" ht="17.100000000000001" customHeight="1" x14ac:dyDescent="0.2">
      <c r="A104" s="230" t="s">
        <v>105</v>
      </c>
      <c r="B104" s="166" t="s">
        <v>117</v>
      </c>
      <c r="C104" s="4"/>
      <c r="D104"/>
      <c r="E104"/>
      <c r="G104"/>
    </row>
    <row r="105" spans="1:11" ht="17.100000000000001" customHeight="1" x14ac:dyDescent="0.2">
      <c r="A105" s="230" t="s">
        <v>98</v>
      </c>
      <c r="B105" s="166" t="s">
        <v>99</v>
      </c>
      <c r="C105" s="4"/>
      <c r="D105" s="4"/>
      <c r="E105"/>
      <c r="G105"/>
    </row>
    <row r="106" spans="1:11" ht="17.100000000000001" customHeight="1" x14ac:dyDescent="0.2">
      <c r="A106" s="228" t="s">
        <v>97</v>
      </c>
      <c r="B106" s="166" t="s">
        <v>100</v>
      </c>
      <c r="C106" s="116"/>
      <c r="D106" s="116"/>
      <c r="E106"/>
      <c r="G106"/>
    </row>
    <row r="107" spans="1:11" ht="17.100000000000001" customHeight="1" x14ac:dyDescent="0.2">
      <c r="A107" s="133"/>
      <c r="B107" s="4"/>
      <c r="C107" s="4"/>
      <c r="D107" s="4"/>
      <c r="E107"/>
      <c r="G107"/>
    </row>
    <row r="108" spans="1:11" ht="17.100000000000001" customHeight="1" x14ac:dyDescent="0.2">
      <c r="B108" s="4"/>
      <c r="D108"/>
      <c r="E108"/>
      <c r="G108"/>
    </row>
    <row r="109" spans="1:11" ht="17.100000000000001" hidden="1" customHeight="1" x14ac:dyDescent="0.2">
      <c r="B109">
        <f>B102/2080</f>
        <v>0.24038461538461539</v>
      </c>
      <c r="D109"/>
      <c r="E109"/>
      <c r="G109"/>
    </row>
    <row r="110" spans="1:11" ht="17.100000000000001" customHeight="1" x14ac:dyDescent="0.2">
      <c r="D110"/>
      <c r="E110"/>
      <c r="G110"/>
    </row>
    <row r="111" spans="1:11" ht="17.100000000000001" customHeight="1" x14ac:dyDescent="0.2">
      <c r="D111"/>
      <c r="E111"/>
      <c r="G111"/>
    </row>
    <row r="112" spans="1:11" ht="17.100000000000001" customHeight="1" x14ac:dyDescent="0.2">
      <c r="D112"/>
      <c r="E112"/>
      <c r="G112"/>
    </row>
    <row r="113" spans="4:7" ht="17.100000000000001" customHeight="1" x14ac:dyDescent="0.2">
      <c r="D113"/>
      <c r="E113"/>
      <c r="G113"/>
    </row>
    <row r="114" spans="4:7" ht="17.100000000000001" customHeight="1" x14ac:dyDescent="0.2">
      <c r="D114"/>
      <c r="E114"/>
      <c r="G114"/>
    </row>
    <row r="115" spans="4:7" ht="17.100000000000001" customHeight="1" x14ac:dyDescent="0.2">
      <c r="D115"/>
      <c r="E115"/>
      <c r="G115"/>
    </row>
    <row r="116" spans="4:7" ht="17.100000000000001" customHeight="1" x14ac:dyDescent="0.2">
      <c r="D116"/>
      <c r="E116"/>
      <c r="G116"/>
    </row>
    <row r="117" spans="4:7" ht="17.100000000000001" customHeight="1" x14ac:dyDescent="0.2">
      <c r="D117"/>
      <c r="E117"/>
      <c r="G117"/>
    </row>
    <row r="118" spans="4:7" ht="17.100000000000001" customHeight="1" x14ac:dyDescent="0.2">
      <c r="D118"/>
      <c r="E118"/>
      <c r="G118"/>
    </row>
    <row r="119" spans="4:7" ht="17.100000000000001" customHeight="1" x14ac:dyDescent="0.2">
      <c r="D119"/>
      <c r="E119"/>
      <c r="G119"/>
    </row>
    <row r="120" spans="4:7" ht="17.100000000000001" customHeight="1" x14ac:dyDescent="0.2">
      <c r="D120"/>
      <c r="E120"/>
      <c r="G120"/>
    </row>
    <row r="121" spans="4:7" ht="17.100000000000001" customHeight="1" x14ac:dyDescent="0.2">
      <c r="D121"/>
      <c r="E121"/>
      <c r="G121"/>
    </row>
    <row r="122" spans="4:7" ht="17.100000000000001" customHeight="1" x14ac:dyDescent="0.2">
      <c r="D122"/>
      <c r="E122"/>
      <c r="G122"/>
    </row>
    <row r="123" spans="4:7" ht="17.100000000000001" customHeight="1" x14ac:dyDescent="0.2">
      <c r="D123"/>
      <c r="E123"/>
      <c r="G123"/>
    </row>
    <row r="124" spans="4:7" ht="17.100000000000001" customHeight="1" x14ac:dyDescent="0.2">
      <c r="D124"/>
      <c r="E124"/>
      <c r="G124"/>
    </row>
    <row r="125" spans="4:7" ht="17.100000000000001" customHeight="1" x14ac:dyDescent="0.2">
      <c r="D125"/>
      <c r="E125"/>
      <c r="G125"/>
    </row>
    <row r="126" spans="4:7" ht="17.100000000000001" customHeight="1" x14ac:dyDescent="0.2">
      <c r="D126"/>
      <c r="E126"/>
      <c r="G126"/>
    </row>
    <row r="127" spans="4:7" ht="17.100000000000001" customHeight="1" x14ac:dyDescent="0.2">
      <c r="D127"/>
      <c r="E127"/>
      <c r="G127"/>
    </row>
    <row r="128" spans="4:7" ht="17.100000000000001" customHeight="1" x14ac:dyDescent="0.2">
      <c r="D128"/>
      <c r="E128"/>
      <c r="G128"/>
    </row>
    <row r="129" spans="4:7" ht="17.100000000000001" customHeight="1" x14ac:dyDescent="0.2">
      <c r="D129"/>
      <c r="E129"/>
      <c r="G129"/>
    </row>
    <row r="130" spans="4:7" ht="17.100000000000001" customHeight="1" x14ac:dyDescent="0.2">
      <c r="D130"/>
      <c r="E130"/>
      <c r="G130"/>
    </row>
    <row r="131" spans="4:7" ht="17.100000000000001" customHeight="1" x14ac:dyDescent="0.2">
      <c r="D131"/>
      <c r="E131"/>
      <c r="G131"/>
    </row>
    <row r="132" spans="4:7" ht="17.100000000000001" customHeight="1" x14ac:dyDescent="0.2">
      <c r="D132"/>
      <c r="E132"/>
      <c r="G132"/>
    </row>
    <row r="133" spans="4:7" ht="17.100000000000001" customHeight="1" x14ac:dyDescent="0.2">
      <c r="D133"/>
      <c r="E133"/>
      <c r="G133"/>
    </row>
    <row r="134" spans="4:7" ht="17.100000000000001" customHeight="1" x14ac:dyDescent="0.2">
      <c r="D134"/>
      <c r="E134"/>
      <c r="G134"/>
    </row>
    <row r="135" spans="4:7" ht="17.100000000000001" customHeight="1" x14ac:dyDescent="0.2">
      <c r="D135"/>
      <c r="E135"/>
      <c r="G135"/>
    </row>
    <row r="136" spans="4:7" ht="17.100000000000001" customHeight="1" x14ac:dyDescent="0.2">
      <c r="D136"/>
      <c r="E136"/>
      <c r="G136"/>
    </row>
    <row r="137" spans="4:7" ht="17.100000000000001" customHeight="1" x14ac:dyDescent="0.2">
      <c r="D137"/>
      <c r="E137"/>
      <c r="G137"/>
    </row>
    <row r="138" spans="4:7" ht="17.100000000000001" customHeight="1" x14ac:dyDescent="0.2">
      <c r="D138"/>
      <c r="E138"/>
      <c r="G138"/>
    </row>
    <row r="139" spans="4:7" ht="17.100000000000001" customHeight="1" x14ac:dyDescent="0.2">
      <c r="D139"/>
      <c r="E139"/>
      <c r="G139"/>
    </row>
    <row r="140" spans="4:7" ht="17.100000000000001" customHeight="1" x14ac:dyDescent="0.2">
      <c r="D140"/>
      <c r="E140"/>
      <c r="G140"/>
    </row>
    <row r="141" spans="4:7" ht="17.100000000000001" customHeight="1" x14ac:dyDescent="0.2">
      <c r="D141"/>
      <c r="E141"/>
      <c r="G141"/>
    </row>
    <row r="142" spans="4:7" ht="17.100000000000001" customHeight="1" x14ac:dyDescent="0.2">
      <c r="D142"/>
      <c r="E142"/>
      <c r="G142"/>
    </row>
    <row r="143" spans="4:7" ht="17.100000000000001" customHeight="1" x14ac:dyDescent="0.2">
      <c r="D143"/>
      <c r="E143"/>
      <c r="G143"/>
    </row>
    <row r="144" spans="4:7" ht="17.100000000000001" customHeight="1" x14ac:dyDescent="0.2">
      <c r="D144"/>
      <c r="E144"/>
      <c r="G144"/>
    </row>
    <row r="145" spans="4:7" ht="17.100000000000001" customHeight="1" x14ac:dyDescent="0.2">
      <c r="D145"/>
      <c r="E145"/>
      <c r="G145"/>
    </row>
    <row r="146" spans="4:7" ht="17.100000000000001" customHeight="1" x14ac:dyDescent="0.2">
      <c r="D146"/>
      <c r="E146"/>
      <c r="G146"/>
    </row>
    <row r="147" spans="4:7" ht="17.100000000000001" customHeight="1" x14ac:dyDescent="0.2">
      <c r="D147"/>
      <c r="E147"/>
      <c r="G147"/>
    </row>
    <row r="148" spans="4:7" ht="17.100000000000001" customHeight="1" x14ac:dyDescent="0.2">
      <c r="D148"/>
      <c r="E148"/>
      <c r="G148"/>
    </row>
    <row r="149" spans="4:7" ht="17.100000000000001" customHeight="1" x14ac:dyDescent="0.2">
      <c r="D149"/>
      <c r="E149"/>
      <c r="G149"/>
    </row>
    <row r="150" spans="4:7" ht="17.100000000000001" customHeight="1" x14ac:dyDescent="0.2">
      <c r="D150"/>
      <c r="E150"/>
      <c r="G150"/>
    </row>
    <row r="151" spans="4:7" ht="17.100000000000001" customHeight="1" x14ac:dyDescent="0.2">
      <c r="D151"/>
      <c r="E151"/>
      <c r="G151"/>
    </row>
    <row r="152" spans="4:7" ht="17.100000000000001" customHeight="1" x14ac:dyDescent="0.2">
      <c r="D152"/>
      <c r="E152"/>
      <c r="G152"/>
    </row>
    <row r="153" spans="4:7" ht="17.100000000000001" customHeight="1" x14ac:dyDescent="0.2">
      <c r="D153"/>
      <c r="E153"/>
      <c r="G153"/>
    </row>
    <row r="154" spans="4:7" ht="17.100000000000001" customHeight="1" x14ac:dyDescent="0.2">
      <c r="D154"/>
      <c r="E154"/>
      <c r="G154"/>
    </row>
    <row r="155" spans="4:7" ht="17.100000000000001" customHeight="1" x14ac:dyDescent="0.2">
      <c r="D155"/>
      <c r="E155"/>
      <c r="G155"/>
    </row>
    <row r="156" spans="4:7" ht="17.100000000000001" customHeight="1" x14ac:dyDescent="0.2">
      <c r="D156"/>
      <c r="E156"/>
      <c r="G156"/>
    </row>
    <row r="157" spans="4:7" ht="17.100000000000001" customHeight="1" x14ac:dyDescent="0.2">
      <c r="D157"/>
      <c r="E157"/>
      <c r="G157"/>
    </row>
    <row r="158" spans="4:7" ht="17.100000000000001" customHeight="1" x14ac:dyDescent="0.2">
      <c r="D158"/>
      <c r="E158"/>
      <c r="G158"/>
    </row>
    <row r="159" spans="4:7" ht="17.100000000000001" customHeight="1" x14ac:dyDescent="0.2">
      <c r="D159"/>
      <c r="E159"/>
      <c r="G159"/>
    </row>
    <row r="160" spans="4:7" ht="17.100000000000001" customHeight="1" x14ac:dyDescent="0.2">
      <c r="D160"/>
      <c r="E160"/>
      <c r="G160"/>
    </row>
    <row r="161" spans="4:7" ht="17.100000000000001" customHeight="1" x14ac:dyDescent="0.2">
      <c r="D161"/>
      <c r="E161"/>
      <c r="G161"/>
    </row>
    <row r="162" spans="4:7" ht="17.100000000000001" customHeight="1" x14ac:dyDescent="0.2">
      <c r="D162"/>
      <c r="E162"/>
      <c r="G162"/>
    </row>
    <row r="163" spans="4:7" ht="17.100000000000001" customHeight="1" x14ac:dyDescent="0.2">
      <c r="D163"/>
      <c r="E163"/>
      <c r="G163"/>
    </row>
    <row r="164" spans="4:7" ht="17.100000000000001" customHeight="1" x14ac:dyDescent="0.2">
      <c r="D164"/>
      <c r="E164"/>
      <c r="G164"/>
    </row>
    <row r="165" spans="4:7" ht="17.100000000000001" customHeight="1" x14ac:dyDescent="0.2">
      <c r="D165"/>
      <c r="E165"/>
      <c r="G165"/>
    </row>
    <row r="166" spans="4:7" ht="17.100000000000001" customHeight="1" x14ac:dyDescent="0.2">
      <c r="D166"/>
      <c r="E166"/>
      <c r="G166"/>
    </row>
    <row r="167" spans="4:7" ht="17.100000000000001" customHeight="1" x14ac:dyDescent="0.2">
      <c r="D167"/>
      <c r="E167"/>
      <c r="G167"/>
    </row>
    <row r="168" spans="4:7" ht="17.100000000000001" customHeight="1" x14ac:dyDescent="0.2">
      <c r="D168"/>
      <c r="E168"/>
      <c r="G168"/>
    </row>
    <row r="169" spans="4:7" ht="17.100000000000001" customHeight="1" x14ac:dyDescent="0.2">
      <c r="D169"/>
      <c r="E169"/>
      <c r="G169"/>
    </row>
    <row r="170" spans="4:7" ht="17.100000000000001" customHeight="1" x14ac:dyDescent="0.2">
      <c r="D170"/>
      <c r="E170"/>
      <c r="G170"/>
    </row>
    <row r="171" spans="4:7" ht="17.100000000000001" customHeight="1" x14ac:dyDescent="0.2">
      <c r="D171"/>
      <c r="E171"/>
      <c r="G171"/>
    </row>
    <row r="172" spans="4:7" ht="17.100000000000001" customHeight="1" x14ac:dyDescent="0.2">
      <c r="D172"/>
      <c r="E172"/>
      <c r="G172"/>
    </row>
    <row r="173" spans="4:7" ht="17.100000000000001" customHeight="1" x14ac:dyDescent="0.2">
      <c r="D173"/>
      <c r="E173"/>
      <c r="G173"/>
    </row>
    <row r="174" spans="4:7" ht="17.100000000000001" customHeight="1" x14ac:dyDescent="0.2">
      <c r="D174"/>
      <c r="E174"/>
      <c r="G174"/>
    </row>
    <row r="175" spans="4:7" ht="17.100000000000001" customHeight="1" x14ac:dyDescent="0.2">
      <c r="D175"/>
      <c r="E175"/>
      <c r="G175"/>
    </row>
    <row r="176" spans="4:7" ht="17.100000000000001" customHeight="1" x14ac:dyDescent="0.2">
      <c r="D176"/>
      <c r="E176"/>
      <c r="G176"/>
    </row>
    <row r="177" spans="4:7" ht="17.100000000000001" customHeight="1" x14ac:dyDescent="0.2">
      <c r="D177"/>
      <c r="E177"/>
      <c r="G177"/>
    </row>
    <row r="178" spans="4:7" ht="17.100000000000001" customHeight="1" x14ac:dyDescent="0.2">
      <c r="D178"/>
      <c r="E178"/>
      <c r="G178"/>
    </row>
    <row r="179" spans="4:7" ht="17.100000000000001" customHeight="1" x14ac:dyDescent="0.2">
      <c r="D179"/>
      <c r="E179"/>
      <c r="G179"/>
    </row>
    <row r="180" spans="4:7" ht="17.100000000000001" customHeight="1" x14ac:dyDescent="0.2">
      <c r="D180"/>
      <c r="E180"/>
      <c r="G180"/>
    </row>
    <row r="181" spans="4:7" ht="17.100000000000001" customHeight="1" x14ac:dyDescent="0.2">
      <c r="D181"/>
      <c r="E181"/>
      <c r="G181"/>
    </row>
    <row r="182" spans="4:7" ht="17.100000000000001" customHeight="1" x14ac:dyDescent="0.2">
      <c r="D182"/>
      <c r="E182"/>
      <c r="G182"/>
    </row>
    <row r="183" spans="4:7" ht="17.100000000000001" customHeight="1" x14ac:dyDescent="0.2">
      <c r="D183"/>
      <c r="E183"/>
      <c r="G183"/>
    </row>
    <row r="184" spans="4:7" ht="17.100000000000001" customHeight="1" x14ac:dyDescent="0.2">
      <c r="D184"/>
      <c r="E184"/>
      <c r="G184"/>
    </row>
    <row r="185" spans="4:7" ht="17.100000000000001" customHeight="1" x14ac:dyDescent="0.2">
      <c r="D185"/>
      <c r="E185"/>
      <c r="G185"/>
    </row>
    <row r="186" spans="4:7" ht="17.100000000000001" customHeight="1" x14ac:dyDescent="0.2">
      <c r="D186"/>
      <c r="E186"/>
      <c r="G186"/>
    </row>
    <row r="187" spans="4:7" ht="17.100000000000001" customHeight="1" x14ac:dyDescent="0.2">
      <c r="D187"/>
      <c r="E187"/>
      <c r="G187"/>
    </row>
    <row r="188" spans="4:7" ht="17.100000000000001" customHeight="1" x14ac:dyDescent="0.2">
      <c r="D188"/>
      <c r="E188"/>
      <c r="G188"/>
    </row>
    <row r="189" spans="4:7" ht="17.100000000000001" customHeight="1" x14ac:dyDescent="0.2">
      <c r="D189"/>
      <c r="E189"/>
      <c r="G189"/>
    </row>
    <row r="190" spans="4:7" ht="17.100000000000001" customHeight="1" x14ac:dyDescent="0.2">
      <c r="D190"/>
      <c r="E190"/>
      <c r="G190"/>
    </row>
    <row r="191" spans="4:7" ht="17.100000000000001" customHeight="1" x14ac:dyDescent="0.2">
      <c r="D191"/>
      <c r="E191"/>
      <c r="G191"/>
    </row>
    <row r="192" spans="4:7" ht="17.100000000000001" customHeight="1" x14ac:dyDescent="0.2">
      <c r="D192"/>
      <c r="E192"/>
      <c r="G192"/>
    </row>
    <row r="193" spans="4:7" ht="17.100000000000001" customHeight="1" x14ac:dyDescent="0.2">
      <c r="D193"/>
      <c r="E193"/>
      <c r="G193"/>
    </row>
    <row r="194" spans="4:7" ht="17.100000000000001" customHeight="1" x14ac:dyDescent="0.2">
      <c r="D194"/>
      <c r="E194"/>
      <c r="G194"/>
    </row>
    <row r="195" spans="4:7" ht="17.100000000000001" customHeight="1" x14ac:dyDescent="0.2">
      <c r="D195"/>
      <c r="E195"/>
      <c r="G195"/>
    </row>
    <row r="196" spans="4:7" ht="17.100000000000001" customHeight="1" x14ac:dyDescent="0.2">
      <c r="D196"/>
      <c r="E196"/>
      <c r="G196"/>
    </row>
    <row r="197" spans="4:7" ht="17.100000000000001" customHeight="1" x14ac:dyDescent="0.2">
      <c r="D197"/>
      <c r="E197"/>
      <c r="G197"/>
    </row>
    <row r="198" spans="4:7" ht="17.100000000000001" customHeight="1" x14ac:dyDescent="0.2">
      <c r="D198"/>
      <c r="E198"/>
      <c r="G198"/>
    </row>
    <row r="199" spans="4:7" ht="17.100000000000001" customHeight="1" x14ac:dyDescent="0.2">
      <c r="D199"/>
      <c r="E199"/>
      <c r="G199"/>
    </row>
    <row r="200" spans="4:7" ht="17.100000000000001" customHeight="1" x14ac:dyDescent="0.2">
      <c r="D200"/>
      <c r="E200"/>
      <c r="G200"/>
    </row>
    <row r="201" spans="4:7" ht="17.100000000000001" customHeight="1" x14ac:dyDescent="0.2">
      <c r="D201"/>
      <c r="E201"/>
      <c r="G201"/>
    </row>
    <row r="202" spans="4:7" ht="17.100000000000001" customHeight="1" x14ac:dyDescent="0.2">
      <c r="D202"/>
      <c r="E202"/>
      <c r="G202"/>
    </row>
    <row r="203" spans="4:7" ht="17.100000000000001" customHeight="1" x14ac:dyDescent="0.2">
      <c r="D203"/>
      <c r="E203"/>
      <c r="G203"/>
    </row>
    <row r="204" spans="4:7" ht="17.100000000000001" customHeight="1" x14ac:dyDescent="0.2">
      <c r="D204"/>
      <c r="E204"/>
      <c r="G204"/>
    </row>
    <row r="205" spans="4:7" ht="17.100000000000001" customHeight="1" x14ac:dyDescent="0.2">
      <c r="D205"/>
      <c r="E205"/>
      <c r="G205"/>
    </row>
    <row r="206" spans="4:7" ht="17.100000000000001" customHeight="1" x14ac:dyDescent="0.2">
      <c r="D206"/>
      <c r="E206"/>
      <c r="G206"/>
    </row>
    <row r="207" spans="4:7" ht="17.100000000000001" customHeight="1" x14ac:dyDescent="0.2">
      <c r="D207"/>
      <c r="E207"/>
      <c r="G207"/>
    </row>
    <row r="208" spans="4:7" ht="17.100000000000001" customHeight="1" x14ac:dyDescent="0.2">
      <c r="D208"/>
      <c r="E208"/>
      <c r="G208"/>
    </row>
    <row r="209" spans="4:7" ht="17.100000000000001" customHeight="1" x14ac:dyDescent="0.2">
      <c r="D209"/>
      <c r="E209"/>
      <c r="G209"/>
    </row>
    <row r="210" spans="4:7" ht="17.100000000000001" customHeight="1" x14ac:dyDescent="0.2">
      <c r="D210"/>
      <c r="E210"/>
      <c r="G210"/>
    </row>
    <row r="211" spans="4:7" ht="17.100000000000001" customHeight="1" x14ac:dyDescent="0.2">
      <c r="D211"/>
      <c r="E211"/>
      <c r="G211"/>
    </row>
    <row r="212" spans="4:7" ht="17.100000000000001" customHeight="1" x14ac:dyDescent="0.2">
      <c r="D212"/>
      <c r="E212"/>
      <c r="G212"/>
    </row>
    <row r="213" spans="4:7" ht="17.100000000000001" customHeight="1" x14ac:dyDescent="0.2">
      <c r="D213"/>
      <c r="E213"/>
      <c r="G213"/>
    </row>
    <row r="214" spans="4:7" ht="17.100000000000001" customHeight="1" x14ac:dyDescent="0.2">
      <c r="D214"/>
      <c r="E214"/>
      <c r="G214"/>
    </row>
    <row r="215" spans="4:7" ht="17.100000000000001" customHeight="1" x14ac:dyDescent="0.2">
      <c r="D215"/>
      <c r="E215"/>
      <c r="G215"/>
    </row>
    <row r="216" spans="4:7" ht="17.100000000000001" customHeight="1" x14ac:dyDescent="0.2">
      <c r="D216"/>
      <c r="E216"/>
      <c r="G216"/>
    </row>
    <row r="217" spans="4:7" ht="17.100000000000001" customHeight="1" x14ac:dyDescent="0.2">
      <c r="D217"/>
      <c r="E217"/>
      <c r="G217"/>
    </row>
    <row r="218" spans="4:7" ht="17.100000000000001" customHeight="1" x14ac:dyDescent="0.2">
      <c r="D218"/>
      <c r="E218"/>
      <c r="G218"/>
    </row>
    <row r="219" spans="4:7" ht="17.100000000000001" customHeight="1" x14ac:dyDescent="0.2">
      <c r="D219"/>
      <c r="E219"/>
      <c r="G219"/>
    </row>
    <row r="220" spans="4:7" ht="17.100000000000001" customHeight="1" x14ac:dyDescent="0.2">
      <c r="D220"/>
      <c r="E220"/>
      <c r="G220"/>
    </row>
    <row r="221" spans="4:7" ht="17.100000000000001" customHeight="1" x14ac:dyDescent="0.2">
      <c r="D221"/>
      <c r="E221"/>
      <c r="G221"/>
    </row>
    <row r="222" spans="4:7" ht="17.100000000000001" customHeight="1" x14ac:dyDescent="0.2">
      <c r="D222"/>
      <c r="E222"/>
      <c r="G222"/>
    </row>
    <row r="223" spans="4:7" ht="17.100000000000001" customHeight="1" x14ac:dyDescent="0.2">
      <c r="D223"/>
      <c r="E223"/>
      <c r="G223"/>
    </row>
    <row r="224" spans="4:7" ht="17.100000000000001" customHeight="1" x14ac:dyDescent="0.2">
      <c r="D224"/>
      <c r="E224"/>
      <c r="G224"/>
    </row>
    <row r="225" spans="4:7" ht="17.100000000000001" customHeight="1" x14ac:dyDescent="0.2">
      <c r="D225"/>
      <c r="E225"/>
      <c r="G225"/>
    </row>
    <row r="226" spans="4:7" ht="17.100000000000001" customHeight="1" x14ac:dyDescent="0.2">
      <c r="D226"/>
      <c r="E226"/>
      <c r="G226"/>
    </row>
    <row r="227" spans="4:7" ht="17.100000000000001" customHeight="1" x14ac:dyDescent="0.2">
      <c r="D227"/>
      <c r="E227"/>
      <c r="G227"/>
    </row>
    <row r="228" spans="4:7" ht="17.100000000000001" customHeight="1" x14ac:dyDescent="0.2">
      <c r="D228"/>
      <c r="E228"/>
      <c r="G228"/>
    </row>
    <row r="229" spans="4:7" ht="17.100000000000001" customHeight="1" x14ac:dyDescent="0.2">
      <c r="D229"/>
      <c r="E229"/>
      <c r="G229"/>
    </row>
    <row r="230" spans="4:7" ht="17.100000000000001" customHeight="1" x14ac:dyDescent="0.2">
      <c r="D230"/>
      <c r="E230"/>
      <c r="G230"/>
    </row>
    <row r="231" spans="4:7" ht="17.100000000000001" customHeight="1" x14ac:dyDescent="0.2">
      <c r="D231"/>
      <c r="E231"/>
      <c r="G231"/>
    </row>
    <row r="232" spans="4:7" ht="17.100000000000001" customHeight="1" x14ac:dyDescent="0.2">
      <c r="D232"/>
      <c r="E232"/>
      <c r="G232"/>
    </row>
    <row r="233" spans="4:7" ht="17.100000000000001" customHeight="1" x14ac:dyDescent="0.2">
      <c r="D233"/>
      <c r="E233"/>
      <c r="G233"/>
    </row>
    <row r="234" spans="4:7" ht="17.100000000000001" customHeight="1" x14ac:dyDescent="0.2">
      <c r="D234"/>
      <c r="E234"/>
      <c r="G234"/>
    </row>
    <row r="235" spans="4:7" ht="17.100000000000001" customHeight="1" x14ac:dyDescent="0.2">
      <c r="D235"/>
      <c r="E235"/>
      <c r="G235"/>
    </row>
    <row r="236" spans="4:7" ht="17.100000000000001" customHeight="1" x14ac:dyDescent="0.2">
      <c r="D236"/>
      <c r="E236"/>
      <c r="G236"/>
    </row>
    <row r="237" spans="4:7" ht="17.100000000000001" customHeight="1" x14ac:dyDescent="0.2">
      <c r="D237"/>
      <c r="E237"/>
      <c r="G237"/>
    </row>
    <row r="238" spans="4:7" ht="17.100000000000001" customHeight="1" x14ac:dyDescent="0.2">
      <c r="D238"/>
      <c r="E238"/>
      <c r="G238"/>
    </row>
    <row r="239" spans="4:7" ht="17.100000000000001" customHeight="1" x14ac:dyDescent="0.2">
      <c r="D239"/>
      <c r="E239"/>
      <c r="G239"/>
    </row>
    <row r="240" spans="4:7" ht="17.100000000000001" customHeight="1" x14ac:dyDescent="0.2">
      <c r="D240"/>
      <c r="E240"/>
      <c r="G240"/>
    </row>
    <row r="241" spans="4:7" ht="17.100000000000001" customHeight="1" x14ac:dyDescent="0.2">
      <c r="D241"/>
      <c r="E241"/>
      <c r="G241"/>
    </row>
    <row r="242" spans="4:7" ht="17.100000000000001" customHeight="1" x14ac:dyDescent="0.2">
      <c r="D242"/>
      <c r="E242"/>
      <c r="G242"/>
    </row>
    <row r="243" spans="4:7" ht="17.100000000000001" customHeight="1" x14ac:dyDescent="0.2">
      <c r="D243"/>
      <c r="E243"/>
      <c r="G243"/>
    </row>
    <row r="244" spans="4:7" ht="17.100000000000001" customHeight="1" x14ac:dyDescent="0.2">
      <c r="D244"/>
      <c r="E244"/>
      <c r="G244"/>
    </row>
    <row r="245" spans="4:7" ht="17.100000000000001" customHeight="1" x14ac:dyDescent="0.2">
      <c r="D245"/>
      <c r="E245"/>
      <c r="G245"/>
    </row>
    <row r="246" spans="4:7" ht="17.100000000000001" customHeight="1" x14ac:dyDescent="0.2">
      <c r="D246"/>
      <c r="E246"/>
      <c r="G246"/>
    </row>
    <row r="247" spans="4:7" ht="17.100000000000001" customHeight="1" x14ac:dyDescent="0.2">
      <c r="D247"/>
      <c r="E247"/>
      <c r="G247"/>
    </row>
    <row r="248" spans="4:7" ht="17.100000000000001" customHeight="1" x14ac:dyDescent="0.2">
      <c r="D248"/>
      <c r="E248"/>
      <c r="G248"/>
    </row>
    <row r="249" spans="4:7" ht="17.100000000000001" customHeight="1" x14ac:dyDescent="0.2">
      <c r="D249"/>
      <c r="E249"/>
      <c r="G249"/>
    </row>
    <row r="250" spans="4:7" ht="17.100000000000001" customHeight="1" x14ac:dyDescent="0.2">
      <c r="D250"/>
      <c r="E250"/>
      <c r="G250"/>
    </row>
    <row r="251" spans="4:7" ht="17.100000000000001" customHeight="1" x14ac:dyDescent="0.2">
      <c r="D251"/>
      <c r="E251"/>
      <c r="G251"/>
    </row>
    <row r="252" spans="4:7" ht="17.100000000000001" customHeight="1" x14ac:dyDescent="0.2">
      <c r="D252"/>
      <c r="E252"/>
      <c r="G252"/>
    </row>
    <row r="253" spans="4:7" ht="17.100000000000001" customHeight="1" x14ac:dyDescent="0.2">
      <c r="D253"/>
      <c r="E253"/>
      <c r="G253"/>
    </row>
    <row r="254" spans="4:7" ht="17.100000000000001" customHeight="1" x14ac:dyDescent="0.2">
      <c r="D254"/>
      <c r="E254"/>
      <c r="G254"/>
    </row>
    <row r="255" spans="4:7" ht="17.100000000000001" customHeight="1" x14ac:dyDescent="0.2">
      <c r="D255"/>
      <c r="E255"/>
      <c r="G255"/>
    </row>
    <row r="256" spans="4:7" ht="17.100000000000001" customHeight="1" x14ac:dyDescent="0.2">
      <c r="D256"/>
      <c r="E256"/>
      <c r="G256"/>
    </row>
    <row r="257" spans="4:7" ht="17.100000000000001" customHeight="1" x14ac:dyDescent="0.2">
      <c r="D257"/>
      <c r="E257"/>
      <c r="G257"/>
    </row>
    <row r="258" spans="4:7" ht="17.100000000000001" customHeight="1" x14ac:dyDescent="0.2">
      <c r="D258"/>
      <c r="E258"/>
      <c r="G258"/>
    </row>
    <row r="259" spans="4:7" ht="17.100000000000001" customHeight="1" x14ac:dyDescent="0.2">
      <c r="D259"/>
      <c r="E259"/>
      <c r="G259"/>
    </row>
    <row r="260" spans="4:7" ht="17.100000000000001" customHeight="1" x14ac:dyDescent="0.2">
      <c r="D260"/>
      <c r="E260"/>
      <c r="G260"/>
    </row>
    <row r="261" spans="4:7" ht="17.100000000000001" customHeight="1" x14ac:dyDescent="0.2">
      <c r="D261"/>
      <c r="E261"/>
      <c r="G261"/>
    </row>
    <row r="262" spans="4:7" ht="17.100000000000001" customHeight="1" x14ac:dyDescent="0.2">
      <c r="D262"/>
      <c r="E262"/>
      <c r="G262"/>
    </row>
    <row r="263" spans="4:7" ht="17.100000000000001" customHeight="1" x14ac:dyDescent="0.2">
      <c r="D263"/>
      <c r="E263"/>
      <c r="G263"/>
    </row>
    <row r="264" spans="4:7" ht="17.100000000000001" customHeight="1" x14ac:dyDescent="0.2">
      <c r="D264"/>
      <c r="E264"/>
      <c r="G264"/>
    </row>
    <row r="265" spans="4:7" ht="17.100000000000001" customHeight="1" x14ac:dyDescent="0.2">
      <c r="D265"/>
      <c r="E265"/>
      <c r="G265"/>
    </row>
    <row r="266" spans="4:7" ht="17.100000000000001" customHeight="1" x14ac:dyDescent="0.2">
      <c r="D266"/>
      <c r="E266"/>
      <c r="G266"/>
    </row>
    <row r="267" spans="4:7" ht="17.100000000000001" customHeight="1" x14ac:dyDescent="0.2">
      <c r="D267"/>
      <c r="E267"/>
      <c r="G267"/>
    </row>
    <row r="268" spans="4:7" ht="17.100000000000001" customHeight="1" x14ac:dyDescent="0.2">
      <c r="D268"/>
      <c r="E268"/>
      <c r="G268"/>
    </row>
    <row r="269" spans="4:7" ht="17.100000000000001" customHeight="1" x14ac:dyDescent="0.2">
      <c r="D269"/>
      <c r="E269"/>
      <c r="G269"/>
    </row>
    <row r="270" spans="4:7" ht="17.100000000000001" customHeight="1" x14ac:dyDescent="0.2">
      <c r="D270"/>
      <c r="E270"/>
      <c r="G270"/>
    </row>
    <row r="271" spans="4:7" ht="17.100000000000001" customHeight="1" x14ac:dyDescent="0.2">
      <c r="D271"/>
      <c r="E271"/>
      <c r="G271"/>
    </row>
    <row r="272" spans="4:7" ht="17.100000000000001" customHeight="1" x14ac:dyDescent="0.2">
      <c r="D272"/>
      <c r="E272"/>
      <c r="G272"/>
    </row>
    <row r="273" spans="4:7" ht="17.100000000000001" customHeight="1" x14ac:dyDescent="0.2">
      <c r="D273"/>
      <c r="E273"/>
      <c r="G273"/>
    </row>
    <row r="274" spans="4:7" ht="17.100000000000001" customHeight="1" x14ac:dyDescent="0.2">
      <c r="D274"/>
      <c r="E274"/>
      <c r="G274"/>
    </row>
    <row r="275" spans="4:7" ht="17.100000000000001" customHeight="1" x14ac:dyDescent="0.2">
      <c r="D275"/>
      <c r="E275"/>
      <c r="G275"/>
    </row>
    <row r="276" spans="4:7" ht="17.100000000000001" customHeight="1" x14ac:dyDescent="0.2">
      <c r="D276"/>
      <c r="E276"/>
      <c r="G276"/>
    </row>
    <row r="277" spans="4:7" ht="17.100000000000001" customHeight="1" x14ac:dyDescent="0.2">
      <c r="D277"/>
      <c r="E277"/>
      <c r="G277"/>
    </row>
    <row r="278" spans="4:7" ht="17.100000000000001" customHeight="1" x14ac:dyDescent="0.2">
      <c r="D278"/>
      <c r="E278"/>
      <c r="G278"/>
    </row>
    <row r="279" spans="4:7" ht="17.100000000000001" customHeight="1" x14ac:dyDescent="0.2">
      <c r="D279"/>
      <c r="E279"/>
      <c r="G279"/>
    </row>
    <row r="280" spans="4:7" ht="17.100000000000001" customHeight="1" x14ac:dyDescent="0.2">
      <c r="D280"/>
      <c r="E280"/>
      <c r="G280"/>
    </row>
    <row r="281" spans="4:7" ht="17.100000000000001" customHeight="1" x14ac:dyDescent="0.2">
      <c r="D281"/>
      <c r="E281"/>
      <c r="G281"/>
    </row>
    <row r="282" spans="4:7" ht="17.100000000000001" customHeight="1" x14ac:dyDescent="0.2">
      <c r="D282"/>
      <c r="E282"/>
      <c r="G282"/>
    </row>
    <row r="283" spans="4:7" ht="17.100000000000001" customHeight="1" x14ac:dyDescent="0.2">
      <c r="D283"/>
      <c r="E283"/>
      <c r="G283"/>
    </row>
    <row r="284" spans="4:7" ht="17.100000000000001" customHeight="1" x14ac:dyDescent="0.2">
      <c r="D284"/>
      <c r="E284"/>
      <c r="G284"/>
    </row>
    <row r="285" spans="4:7" ht="17.100000000000001" customHeight="1" x14ac:dyDescent="0.2">
      <c r="D285"/>
      <c r="E285"/>
      <c r="G285"/>
    </row>
    <row r="286" spans="4:7" ht="17.100000000000001" customHeight="1" x14ac:dyDescent="0.2">
      <c r="D286"/>
      <c r="E286"/>
      <c r="G286"/>
    </row>
    <row r="287" spans="4:7" ht="17.100000000000001" customHeight="1" x14ac:dyDescent="0.2">
      <c r="D287"/>
      <c r="E287"/>
      <c r="G287"/>
    </row>
    <row r="288" spans="4:7" ht="17.100000000000001" customHeight="1" x14ac:dyDescent="0.2">
      <c r="D288"/>
      <c r="E288"/>
      <c r="G288"/>
    </row>
    <row r="289" spans="4:7" ht="17.100000000000001" customHeight="1" x14ac:dyDescent="0.2">
      <c r="D289"/>
      <c r="E289"/>
      <c r="G289"/>
    </row>
    <row r="290" spans="4:7" ht="17.100000000000001" customHeight="1" x14ac:dyDescent="0.2">
      <c r="D290"/>
      <c r="E290"/>
      <c r="G290"/>
    </row>
    <row r="291" spans="4:7" ht="17.100000000000001" customHeight="1" x14ac:dyDescent="0.2">
      <c r="D291"/>
      <c r="E291"/>
      <c r="G291"/>
    </row>
    <row r="292" spans="4:7" ht="17.100000000000001" customHeight="1" x14ac:dyDescent="0.2">
      <c r="D292"/>
      <c r="E292"/>
      <c r="G292"/>
    </row>
    <row r="293" spans="4:7" ht="17.100000000000001" customHeight="1" x14ac:dyDescent="0.2">
      <c r="D293"/>
      <c r="E293"/>
      <c r="G293"/>
    </row>
    <row r="294" spans="4:7" ht="17.100000000000001" customHeight="1" x14ac:dyDescent="0.2">
      <c r="D294"/>
      <c r="E294"/>
      <c r="G294"/>
    </row>
    <row r="295" spans="4:7" ht="17.100000000000001" customHeight="1" x14ac:dyDescent="0.2">
      <c r="D295"/>
      <c r="E295"/>
      <c r="G295"/>
    </row>
    <row r="296" spans="4:7" ht="17.100000000000001" customHeight="1" x14ac:dyDescent="0.2">
      <c r="D296"/>
      <c r="E296"/>
      <c r="G296"/>
    </row>
    <row r="297" spans="4:7" ht="17.100000000000001" customHeight="1" x14ac:dyDescent="0.2">
      <c r="D297"/>
      <c r="E297"/>
      <c r="G297"/>
    </row>
    <row r="298" spans="4:7" ht="17.100000000000001" customHeight="1" x14ac:dyDescent="0.2">
      <c r="D298"/>
      <c r="E298"/>
      <c r="G298"/>
    </row>
    <row r="299" spans="4:7" ht="17.100000000000001" customHeight="1" x14ac:dyDescent="0.2">
      <c r="D299"/>
      <c r="E299"/>
      <c r="G299"/>
    </row>
    <row r="300" spans="4:7" ht="17.100000000000001" customHeight="1" x14ac:dyDescent="0.2">
      <c r="D300"/>
      <c r="E300"/>
      <c r="G300"/>
    </row>
    <row r="301" spans="4:7" ht="17.100000000000001" customHeight="1" x14ac:dyDescent="0.2">
      <c r="D301"/>
      <c r="E301"/>
      <c r="G301"/>
    </row>
    <row r="302" spans="4:7" ht="17.100000000000001" customHeight="1" x14ac:dyDescent="0.2">
      <c r="D302"/>
      <c r="E302"/>
      <c r="G302"/>
    </row>
    <row r="303" spans="4:7" ht="17.100000000000001" customHeight="1" x14ac:dyDescent="0.2">
      <c r="D303"/>
      <c r="E303"/>
      <c r="G303"/>
    </row>
    <row r="304" spans="4:7" ht="17.100000000000001" customHeight="1" x14ac:dyDescent="0.2">
      <c r="D304"/>
      <c r="E304"/>
      <c r="G304"/>
    </row>
    <row r="305" spans="4:7" ht="17.100000000000001" customHeight="1" x14ac:dyDescent="0.2">
      <c r="D305"/>
      <c r="E305"/>
      <c r="G305"/>
    </row>
    <row r="306" spans="4:7" ht="17.100000000000001" customHeight="1" x14ac:dyDescent="0.2">
      <c r="D306"/>
      <c r="E306"/>
      <c r="G306"/>
    </row>
    <row r="307" spans="4:7" ht="17.100000000000001" customHeight="1" x14ac:dyDescent="0.2">
      <c r="D307"/>
      <c r="E307"/>
      <c r="G307"/>
    </row>
    <row r="308" spans="4:7" ht="17.100000000000001" customHeight="1" x14ac:dyDescent="0.2">
      <c r="D308"/>
      <c r="E308"/>
      <c r="G308"/>
    </row>
    <row r="309" spans="4:7" ht="17.100000000000001" customHeight="1" x14ac:dyDescent="0.2">
      <c r="D309"/>
      <c r="E309"/>
      <c r="G309"/>
    </row>
    <row r="310" spans="4:7" ht="17.100000000000001" customHeight="1" x14ac:dyDescent="0.2">
      <c r="D310"/>
      <c r="E310"/>
      <c r="G310"/>
    </row>
    <row r="311" spans="4:7" ht="17.100000000000001" customHeight="1" x14ac:dyDescent="0.2">
      <c r="D311"/>
      <c r="E311"/>
      <c r="G311"/>
    </row>
    <row r="312" spans="4:7" ht="17.100000000000001" customHeight="1" x14ac:dyDescent="0.2">
      <c r="D312"/>
      <c r="E312"/>
      <c r="G312"/>
    </row>
    <row r="313" spans="4:7" ht="17.100000000000001" customHeight="1" x14ac:dyDescent="0.2">
      <c r="D313"/>
      <c r="E313"/>
      <c r="G313"/>
    </row>
    <row r="314" spans="4:7" ht="17.100000000000001" customHeight="1" x14ac:dyDescent="0.2">
      <c r="D314"/>
      <c r="E314"/>
      <c r="G314"/>
    </row>
    <row r="315" spans="4:7" ht="17.100000000000001" customHeight="1" x14ac:dyDescent="0.2">
      <c r="D315"/>
      <c r="E315"/>
      <c r="G315"/>
    </row>
    <row r="316" spans="4:7" ht="17.100000000000001" customHeight="1" x14ac:dyDescent="0.2">
      <c r="D316"/>
      <c r="E316"/>
      <c r="G316"/>
    </row>
    <row r="317" spans="4:7" ht="17.100000000000001" customHeight="1" x14ac:dyDescent="0.2">
      <c r="D317"/>
      <c r="E317"/>
      <c r="G317"/>
    </row>
    <row r="318" spans="4:7" ht="17.100000000000001" customHeight="1" x14ac:dyDescent="0.2">
      <c r="D318"/>
      <c r="E318"/>
      <c r="G318"/>
    </row>
    <row r="319" spans="4:7" ht="17.100000000000001" customHeight="1" x14ac:dyDescent="0.2">
      <c r="D319"/>
      <c r="E319"/>
      <c r="G319"/>
    </row>
    <row r="320" spans="4:7" ht="17.100000000000001" customHeight="1" x14ac:dyDescent="0.2">
      <c r="D320"/>
      <c r="E320"/>
      <c r="G320"/>
    </row>
    <row r="321" spans="4:7" ht="17.100000000000001" customHeight="1" x14ac:dyDescent="0.2">
      <c r="D321"/>
      <c r="E321"/>
      <c r="G321"/>
    </row>
    <row r="322" spans="4:7" ht="17.100000000000001" customHeight="1" x14ac:dyDescent="0.2">
      <c r="D322"/>
      <c r="E322"/>
      <c r="G322"/>
    </row>
    <row r="323" spans="4:7" ht="17.100000000000001" customHeight="1" x14ac:dyDescent="0.2">
      <c r="D323"/>
      <c r="E323"/>
      <c r="G323"/>
    </row>
    <row r="324" spans="4:7" ht="17.100000000000001" customHeight="1" x14ac:dyDescent="0.2">
      <c r="D324"/>
      <c r="E324"/>
      <c r="G324"/>
    </row>
    <row r="325" spans="4:7" ht="17.100000000000001" customHeight="1" x14ac:dyDescent="0.2">
      <c r="D325"/>
      <c r="E325"/>
      <c r="G325"/>
    </row>
    <row r="326" spans="4:7" ht="17.100000000000001" customHeight="1" x14ac:dyDescent="0.2">
      <c r="D326"/>
      <c r="E326"/>
      <c r="G326"/>
    </row>
    <row r="327" spans="4:7" ht="17.100000000000001" customHeight="1" x14ac:dyDescent="0.2">
      <c r="D327"/>
      <c r="E327"/>
      <c r="G327"/>
    </row>
    <row r="328" spans="4:7" ht="17.100000000000001" customHeight="1" x14ac:dyDescent="0.2">
      <c r="D328"/>
      <c r="E328"/>
      <c r="G328"/>
    </row>
    <row r="329" spans="4:7" ht="17.100000000000001" customHeight="1" x14ac:dyDescent="0.2">
      <c r="D329"/>
      <c r="E329"/>
      <c r="G329"/>
    </row>
    <row r="330" spans="4:7" ht="17.100000000000001" customHeight="1" x14ac:dyDescent="0.2">
      <c r="D330"/>
      <c r="E330"/>
      <c r="G330"/>
    </row>
    <row r="331" spans="4:7" ht="17.100000000000001" customHeight="1" x14ac:dyDescent="0.2">
      <c r="D331"/>
      <c r="E331"/>
      <c r="G331"/>
    </row>
    <row r="332" spans="4:7" ht="17.100000000000001" customHeight="1" x14ac:dyDescent="0.2">
      <c r="D332"/>
      <c r="E332"/>
      <c r="G332"/>
    </row>
    <row r="333" spans="4:7" ht="17.100000000000001" customHeight="1" x14ac:dyDescent="0.2">
      <c r="D333"/>
      <c r="E333"/>
      <c r="G333"/>
    </row>
    <row r="334" spans="4:7" ht="17.100000000000001" customHeight="1" x14ac:dyDescent="0.2">
      <c r="D334"/>
      <c r="E334"/>
      <c r="G334"/>
    </row>
    <row r="335" spans="4:7" ht="17.100000000000001" customHeight="1" x14ac:dyDescent="0.2">
      <c r="D335"/>
      <c r="E335"/>
      <c r="G335"/>
    </row>
    <row r="336" spans="4:7" ht="17.100000000000001" customHeight="1" x14ac:dyDescent="0.2">
      <c r="D336"/>
      <c r="E336"/>
      <c r="G336"/>
    </row>
    <row r="337" spans="4:7" ht="17.100000000000001" customHeight="1" x14ac:dyDescent="0.2">
      <c r="D337"/>
      <c r="E337"/>
      <c r="G337"/>
    </row>
    <row r="338" spans="4:7" ht="17.100000000000001" customHeight="1" x14ac:dyDescent="0.2">
      <c r="D338"/>
      <c r="E338"/>
      <c r="G338"/>
    </row>
    <row r="339" spans="4:7" ht="17.100000000000001" customHeight="1" x14ac:dyDescent="0.2">
      <c r="D339"/>
      <c r="E339"/>
      <c r="G339"/>
    </row>
    <row r="340" spans="4:7" ht="17.100000000000001" customHeight="1" x14ac:dyDescent="0.2">
      <c r="D340"/>
      <c r="E340"/>
      <c r="G340"/>
    </row>
    <row r="341" spans="4:7" ht="17.100000000000001" customHeight="1" x14ac:dyDescent="0.2">
      <c r="D341"/>
      <c r="E341"/>
      <c r="G341"/>
    </row>
    <row r="342" spans="4:7" ht="17.100000000000001" customHeight="1" x14ac:dyDescent="0.2">
      <c r="D342"/>
      <c r="E342"/>
      <c r="G342"/>
    </row>
    <row r="343" spans="4:7" ht="17.100000000000001" customHeight="1" x14ac:dyDescent="0.2">
      <c r="D343"/>
      <c r="E343"/>
      <c r="G343"/>
    </row>
    <row r="344" spans="4:7" ht="17.100000000000001" customHeight="1" x14ac:dyDescent="0.2">
      <c r="D344"/>
      <c r="E344"/>
      <c r="G344"/>
    </row>
    <row r="345" spans="4:7" ht="17.100000000000001" customHeight="1" x14ac:dyDescent="0.2">
      <c r="D345"/>
      <c r="E345"/>
      <c r="G345"/>
    </row>
    <row r="346" spans="4:7" ht="17.100000000000001" customHeight="1" x14ac:dyDescent="0.2">
      <c r="D346"/>
      <c r="E346"/>
      <c r="G346"/>
    </row>
    <row r="347" spans="4:7" ht="17.100000000000001" customHeight="1" x14ac:dyDescent="0.2">
      <c r="D347"/>
      <c r="E347"/>
      <c r="G347"/>
    </row>
    <row r="348" spans="4:7" ht="17.100000000000001" customHeight="1" x14ac:dyDescent="0.2">
      <c r="D348"/>
      <c r="E348"/>
      <c r="G348"/>
    </row>
    <row r="349" spans="4:7" ht="17.100000000000001" customHeight="1" x14ac:dyDescent="0.2">
      <c r="D349"/>
      <c r="E349"/>
      <c r="G349"/>
    </row>
    <row r="350" spans="4:7" ht="17.100000000000001" customHeight="1" x14ac:dyDescent="0.2">
      <c r="D350"/>
      <c r="E350"/>
      <c r="G350"/>
    </row>
    <row r="351" spans="4:7" ht="17.100000000000001" customHeight="1" x14ac:dyDescent="0.2">
      <c r="D351"/>
      <c r="E351"/>
      <c r="G351"/>
    </row>
    <row r="352" spans="4:7" ht="17.100000000000001" customHeight="1" x14ac:dyDescent="0.2">
      <c r="D352"/>
      <c r="E352"/>
      <c r="G352"/>
    </row>
    <row r="353" spans="4:7" ht="17.100000000000001" customHeight="1" x14ac:dyDescent="0.2">
      <c r="D353"/>
      <c r="E353"/>
      <c r="G353"/>
    </row>
    <row r="354" spans="4:7" ht="17.100000000000001" customHeight="1" x14ac:dyDescent="0.2">
      <c r="D354"/>
      <c r="E354"/>
      <c r="G354"/>
    </row>
    <row r="355" spans="4:7" ht="17.100000000000001" customHeight="1" x14ac:dyDescent="0.2">
      <c r="D355"/>
      <c r="E355"/>
      <c r="G355"/>
    </row>
    <row r="356" spans="4:7" ht="17.100000000000001" customHeight="1" x14ac:dyDescent="0.2">
      <c r="D356"/>
      <c r="E356"/>
      <c r="G356"/>
    </row>
    <row r="357" spans="4:7" ht="17.100000000000001" customHeight="1" x14ac:dyDescent="0.2">
      <c r="D357"/>
      <c r="E357"/>
      <c r="G357"/>
    </row>
    <row r="358" spans="4:7" ht="17.100000000000001" customHeight="1" x14ac:dyDescent="0.2">
      <c r="D358"/>
      <c r="E358"/>
      <c r="G358"/>
    </row>
    <row r="359" spans="4:7" ht="17.100000000000001" customHeight="1" x14ac:dyDescent="0.2">
      <c r="D359"/>
      <c r="E359"/>
      <c r="G359"/>
    </row>
    <row r="360" spans="4:7" ht="17.100000000000001" customHeight="1" x14ac:dyDescent="0.2">
      <c r="D360"/>
      <c r="E360"/>
      <c r="G360"/>
    </row>
    <row r="361" spans="4:7" ht="17.100000000000001" customHeight="1" x14ac:dyDescent="0.2">
      <c r="D361"/>
      <c r="E361"/>
      <c r="G361"/>
    </row>
    <row r="362" spans="4:7" ht="17.100000000000001" customHeight="1" x14ac:dyDescent="0.2">
      <c r="D362"/>
      <c r="E362"/>
      <c r="G362"/>
    </row>
    <row r="363" spans="4:7" ht="17.100000000000001" customHeight="1" x14ac:dyDescent="0.2">
      <c r="D363"/>
      <c r="E363"/>
      <c r="G363"/>
    </row>
    <row r="364" spans="4:7" ht="17.100000000000001" customHeight="1" x14ac:dyDescent="0.2">
      <c r="D364"/>
      <c r="E364"/>
      <c r="G364"/>
    </row>
    <row r="365" spans="4:7" ht="17.100000000000001" customHeight="1" x14ac:dyDescent="0.2">
      <c r="D365"/>
      <c r="E365"/>
      <c r="G365"/>
    </row>
    <row r="366" spans="4:7" ht="17.100000000000001" customHeight="1" x14ac:dyDescent="0.2">
      <c r="D366"/>
      <c r="E366"/>
      <c r="G366"/>
    </row>
    <row r="367" spans="4:7" ht="17.100000000000001" customHeight="1" x14ac:dyDescent="0.2">
      <c r="D367"/>
      <c r="E367"/>
      <c r="G367"/>
    </row>
    <row r="368" spans="4:7" ht="17.100000000000001" customHeight="1" x14ac:dyDescent="0.2">
      <c r="D368"/>
      <c r="E368"/>
      <c r="G368"/>
    </row>
    <row r="369" spans="4:7" ht="17.100000000000001" customHeight="1" x14ac:dyDescent="0.2">
      <c r="D369"/>
      <c r="E369"/>
      <c r="G369"/>
    </row>
    <row r="370" spans="4:7" ht="17.100000000000001" customHeight="1" x14ac:dyDescent="0.2">
      <c r="D370"/>
      <c r="E370"/>
      <c r="G370"/>
    </row>
    <row r="371" spans="4:7" ht="17.100000000000001" customHeight="1" x14ac:dyDescent="0.2">
      <c r="D371"/>
      <c r="E371"/>
      <c r="G371"/>
    </row>
    <row r="372" spans="4:7" ht="17.100000000000001" customHeight="1" x14ac:dyDescent="0.2">
      <c r="D372"/>
      <c r="E372"/>
      <c r="G372"/>
    </row>
    <row r="373" spans="4:7" ht="17.100000000000001" customHeight="1" x14ac:dyDescent="0.2">
      <c r="D373"/>
      <c r="E373"/>
      <c r="G373"/>
    </row>
    <row r="374" spans="4:7" ht="17.100000000000001" customHeight="1" x14ac:dyDescent="0.2">
      <c r="D374"/>
      <c r="E374"/>
      <c r="G374"/>
    </row>
    <row r="375" spans="4:7" ht="17.100000000000001" customHeight="1" x14ac:dyDescent="0.2">
      <c r="D375"/>
      <c r="E375"/>
      <c r="G375"/>
    </row>
    <row r="376" spans="4:7" ht="17.100000000000001" customHeight="1" x14ac:dyDescent="0.2">
      <c r="D376"/>
      <c r="E376"/>
      <c r="G376"/>
    </row>
    <row r="377" spans="4:7" ht="17.100000000000001" customHeight="1" x14ac:dyDescent="0.2">
      <c r="D377"/>
      <c r="E377"/>
      <c r="G377"/>
    </row>
    <row r="378" spans="4:7" x14ac:dyDescent="0.2">
      <c r="D378"/>
      <c r="E378"/>
      <c r="G378"/>
    </row>
    <row r="379" spans="4:7" x14ac:dyDescent="0.2">
      <c r="D379"/>
      <c r="E379"/>
      <c r="G379"/>
    </row>
    <row r="380" spans="4:7" x14ac:dyDescent="0.2">
      <c r="D380"/>
      <c r="E380"/>
      <c r="G380"/>
    </row>
    <row r="381" spans="4:7" x14ac:dyDescent="0.2">
      <c r="D381"/>
      <c r="E381"/>
      <c r="G381"/>
    </row>
    <row r="382" spans="4:7" x14ac:dyDescent="0.2">
      <c r="D382"/>
      <c r="E382"/>
      <c r="G382"/>
    </row>
    <row r="383" spans="4:7" x14ac:dyDescent="0.2">
      <c r="D383"/>
      <c r="E383"/>
      <c r="G383"/>
    </row>
    <row r="384" spans="4:7" x14ac:dyDescent="0.2">
      <c r="D384"/>
      <c r="E384"/>
      <c r="G384"/>
    </row>
    <row r="385" spans="4:7" x14ac:dyDescent="0.2">
      <c r="D385"/>
      <c r="E385"/>
      <c r="G385"/>
    </row>
    <row r="386" spans="4:7" x14ac:dyDescent="0.2">
      <c r="D386"/>
      <c r="E386"/>
      <c r="G386"/>
    </row>
    <row r="387" spans="4:7" x14ac:dyDescent="0.2">
      <c r="D387"/>
      <c r="E387"/>
      <c r="G387"/>
    </row>
    <row r="388" spans="4:7" x14ac:dyDescent="0.2">
      <c r="D388"/>
      <c r="E388"/>
      <c r="G388"/>
    </row>
    <row r="389" spans="4:7" x14ac:dyDescent="0.2">
      <c r="D389"/>
      <c r="E389"/>
      <c r="G389"/>
    </row>
    <row r="390" spans="4:7" x14ac:dyDescent="0.2">
      <c r="D390"/>
      <c r="E390"/>
      <c r="G390"/>
    </row>
    <row r="391" spans="4:7" x14ac:dyDescent="0.2">
      <c r="D391"/>
      <c r="E391"/>
      <c r="G391"/>
    </row>
    <row r="392" spans="4:7" x14ac:dyDescent="0.2">
      <c r="D392"/>
      <c r="E392"/>
      <c r="G392"/>
    </row>
    <row r="393" spans="4:7" x14ac:dyDescent="0.2">
      <c r="D393"/>
      <c r="E393"/>
      <c r="G393"/>
    </row>
    <row r="394" spans="4:7" x14ac:dyDescent="0.2">
      <c r="D394"/>
      <c r="E394"/>
      <c r="G394"/>
    </row>
    <row r="395" spans="4:7" x14ac:dyDescent="0.2">
      <c r="D395"/>
      <c r="E395"/>
      <c r="G395"/>
    </row>
    <row r="396" spans="4:7" x14ac:dyDescent="0.2">
      <c r="D396"/>
      <c r="E396"/>
      <c r="G396"/>
    </row>
    <row r="397" spans="4:7" x14ac:dyDescent="0.2">
      <c r="D397"/>
      <c r="E397"/>
      <c r="G397"/>
    </row>
    <row r="398" spans="4:7" x14ac:dyDescent="0.2">
      <c r="D398"/>
      <c r="E398"/>
      <c r="G398"/>
    </row>
    <row r="399" spans="4:7" x14ac:dyDescent="0.2">
      <c r="D399"/>
      <c r="E399"/>
      <c r="G399"/>
    </row>
    <row r="400" spans="4:7" x14ac:dyDescent="0.2">
      <c r="D400"/>
      <c r="E400"/>
      <c r="G400"/>
    </row>
    <row r="401" spans="4:7" x14ac:dyDescent="0.2">
      <c r="D401"/>
      <c r="E401"/>
      <c r="G401"/>
    </row>
    <row r="402" spans="4:7" x14ac:dyDescent="0.2">
      <c r="D402"/>
      <c r="E402"/>
      <c r="G402"/>
    </row>
    <row r="403" spans="4:7" x14ac:dyDescent="0.2">
      <c r="D403"/>
      <c r="E403"/>
      <c r="G403"/>
    </row>
    <row r="404" spans="4:7" x14ac:dyDescent="0.2">
      <c r="D404"/>
      <c r="E404"/>
      <c r="G404"/>
    </row>
    <row r="405" spans="4:7" x14ac:dyDescent="0.2">
      <c r="D405"/>
      <c r="E405"/>
      <c r="G405"/>
    </row>
    <row r="406" spans="4:7" x14ac:dyDescent="0.2">
      <c r="D406"/>
      <c r="E406"/>
      <c r="G406"/>
    </row>
    <row r="407" spans="4:7" x14ac:dyDescent="0.2">
      <c r="D407"/>
      <c r="E407"/>
      <c r="G407"/>
    </row>
    <row r="408" spans="4:7" x14ac:dyDescent="0.2">
      <c r="D408"/>
      <c r="E408"/>
      <c r="G408"/>
    </row>
    <row r="409" spans="4:7" x14ac:dyDescent="0.2">
      <c r="D409"/>
      <c r="E409"/>
      <c r="G409"/>
    </row>
    <row r="410" spans="4:7" x14ac:dyDescent="0.2">
      <c r="D410"/>
      <c r="E410"/>
      <c r="G410"/>
    </row>
    <row r="411" spans="4:7" x14ac:dyDescent="0.2">
      <c r="D411"/>
      <c r="E411"/>
      <c r="G411"/>
    </row>
    <row r="412" spans="4:7" x14ac:dyDescent="0.2">
      <c r="D412"/>
      <c r="E412"/>
      <c r="G412"/>
    </row>
    <row r="413" spans="4:7" x14ac:dyDescent="0.2">
      <c r="D413"/>
      <c r="E413"/>
      <c r="G413"/>
    </row>
    <row r="414" spans="4:7" x14ac:dyDescent="0.2">
      <c r="D414"/>
      <c r="E414"/>
      <c r="G414"/>
    </row>
    <row r="415" spans="4:7" x14ac:dyDescent="0.2">
      <c r="D415"/>
      <c r="E415"/>
      <c r="G415"/>
    </row>
    <row r="416" spans="4:7" x14ac:dyDescent="0.2">
      <c r="D416"/>
      <c r="E416"/>
      <c r="G416"/>
    </row>
    <row r="417" spans="4:7" x14ac:dyDescent="0.2">
      <c r="D417"/>
      <c r="E417"/>
      <c r="G417"/>
    </row>
    <row r="418" spans="4:7" x14ac:dyDescent="0.2">
      <c r="D418"/>
      <c r="E418"/>
      <c r="G418"/>
    </row>
    <row r="419" spans="4:7" x14ac:dyDescent="0.2">
      <c r="D419"/>
      <c r="E419"/>
      <c r="G419"/>
    </row>
    <row r="420" spans="4:7" x14ac:dyDescent="0.2">
      <c r="D420"/>
      <c r="E420"/>
      <c r="G420"/>
    </row>
    <row r="421" spans="4:7" x14ac:dyDescent="0.2">
      <c r="D421"/>
      <c r="E421"/>
      <c r="G421"/>
    </row>
    <row r="422" spans="4:7" x14ac:dyDescent="0.2">
      <c r="D422"/>
      <c r="E422"/>
      <c r="G422"/>
    </row>
    <row r="423" spans="4:7" x14ac:dyDescent="0.2">
      <c r="D423"/>
      <c r="E423"/>
      <c r="G423"/>
    </row>
    <row r="424" spans="4:7" x14ac:dyDescent="0.2">
      <c r="D424"/>
      <c r="E424"/>
      <c r="G424"/>
    </row>
    <row r="425" spans="4:7" x14ac:dyDescent="0.2">
      <c r="D425"/>
      <c r="E425"/>
      <c r="G425"/>
    </row>
    <row r="426" spans="4:7" x14ac:dyDescent="0.2">
      <c r="D426"/>
      <c r="E426"/>
      <c r="G426"/>
    </row>
    <row r="427" spans="4:7" x14ac:dyDescent="0.2">
      <c r="D427"/>
      <c r="E427"/>
      <c r="G427"/>
    </row>
    <row r="428" spans="4:7" x14ac:dyDescent="0.2">
      <c r="D428"/>
      <c r="E428"/>
      <c r="G428"/>
    </row>
    <row r="429" spans="4:7" x14ac:dyDescent="0.2">
      <c r="D429"/>
      <c r="E429"/>
      <c r="G429"/>
    </row>
    <row r="430" spans="4:7" x14ac:dyDescent="0.2">
      <c r="D430"/>
      <c r="E430"/>
      <c r="G430"/>
    </row>
    <row r="431" spans="4:7" x14ac:dyDescent="0.2">
      <c r="D431"/>
      <c r="E431"/>
      <c r="G431"/>
    </row>
    <row r="432" spans="4:7" x14ac:dyDescent="0.2">
      <c r="D432"/>
      <c r="E432"/>
      <c r="G432"/>
    </row>
    <row r="433" spans="4:7" x14ac:dyDescent="0.2">
      <c r="D433"/>
      <c r="E433"/>
      <c r="G433"/>
    </row>
    <row r="434" spans="4:7" x14ac:dyDescent="0.2">
      <c r="D434"/>
      <c r="E434"/>
      <c r="G434"/>
    </row>
    <row r="435" spans="4:7" x14ac:dyDescent="0.2">
      <c r="D435"/>
      <c r="E435"/>
      <c r="G435"/>
    </row>
    <row r="436" spans="4:7" x14ac:dyDescent="0.2">
      <c r="D436"/>
      <c r="E436"/>
      <c r="G436"/>
    </row>
    <row r="437" spans="4:7" x14ac:dyDescent="0.2">
      <c r="D437"/>
      <c r="E437"/>
      <c r="G437"/>
    </row>
    <row r="438" spans="4:7" x14ac:dyDescent="0.2">
      <c r="D438"/>
      <c r="E438"/>
      <c r="G438"/>
    </row>
    <row r="439" spans="4:7" x14ac:dyDescent="0.2">
      <c r="D439"/>
      <c r="E439"/>
      <c r="G439"/>
    </row>
    <row r="440" spans="4:7" x14ac:dyDescent="0.2">
      <c r="D440"/>
      <c r="E440"/>
      <c r="G440"/>
    </row>
    <row r="441" spans="4:7" x14ac:dyDescent="0.2">
      <c r="D441"/>
      <c r="E441"/>
      <c r="G441"/>
    </row>
    <row r="442" spans="4:7" x14ac:dyDescent="0.2">
      <c r="D442"/>
      <c r="E442"/>
      <c r="G442"/>
    </row>
    <row r="443" spans="4:7" x14ac:dyDescent="0.2">
      <c r="D443"/>
      <c r="E443"/>
      <c r="G443"/>
    </row>
    <row r="444" spans="4:7" x14ac:dyDescent="0.2">
      <c r="D444"/>
      <c r="E444"/>
      <c r="G444"/>
    </row>
    <row r="445" spans="4:7" x14ac:dyDescent="0.2">
      <c r="D445"/>
      <c r="E445"/>
      <c r="G445"/>
    </row>
    <row r="446" spans="4:7" x14ac:dyDescent="0.2">
      <c r="D446"/>
      <c r="E446"/>
      <c r="G446"/>
    </row>
    <row r="447" spans="4:7" x14ac:dyDescent="0.2">
      <c r="D447"/>
      <c r="E447"/>
      <c r="G447"/>
    </row>
    <row r="448" spans="4:7" x14ac:dyDescent="0.2">
      <c r="D448"/>
      <c r="E448"/>
      <c r="G448"/>
    </row>
    <row r="449" spans="4:7" x14ac:dyDescent="0.2">
      <c r="D449"/>
      <c r="E449"/>
      <c r="G449"/>
    </row>
    <row r="450" spans="4:7" x14ac:dyDescent="0.2">
      <c r="D450"/>
      <c r="E450"/>
      <c r="G450"/>
    </row>
    <row r="451" spans="4:7" x14ac:dyDescent="0.2">
      <c r="D451"/>
      <c r="E451"/>
      <c r="G451"/>
    </row>
    <row r="452" spans="4:7" x14ac:dyDescent="0.2">
      <c r="D452"/>
      <c r="E452"/>
      <c r="G452"/>
    </row>
    <row r="453" spans="4:7" x14ac:dyDescent="0.2">
      <c r="D453"/>
      <c r="E453"/>
      <c r="G453"/>
    </row>
    <row r="454" spans="4:7" x14ac:dyDescent="0.2">
      <c r="D454"/>
      <c r="E454"/>
      <c r="G454"/>
    </row>
    <row r="455" spans="4:7" x14ac:dyDescent="0.2">
      <c r="D455"/>
      <c r="E455"/>
      <c r="G455"/>
    </row>
    <row r="456" spans="4:7" x14ac:dyDescent="0.2">
      <c r="D456"/>
      <c r="E456"/>
      <c r="G456"/>
    </row>
    <row r="457" spans="4:7" x14ac:dyDescent="0.2">
      <c r="D457"/>
      <c r="E457"/>
      <c r="G457"/>
    </row>
    <row r="458" spans="4:7" x14ac:dyDescent="0.2">
      <c r="D458"/>
      <c r="E458"/>
      <c r="G458"/>
    </row>
    <row r="459" spans="4:7" x14ac:dyDescent="0.2">
      <c r="D459"/>
      <c r="E459"/>
      <c r="G459"/>
    </row>
    <row r="460" spans="4:7" x14ac:dyDescent="0.2">
      <c r="D460"/>
      <c r="E460"/>
      <c r="G460"/>
    </row>
    <row r="461" spans="4:7" x14ac:dyDescent="0.2">
      <c r="D461"/>
      <c r="E461"/>
      <c r="G461"/>
    </row>
    <row r="462" spans="4:7" x14ac:dyDescent="0.2">
      <c r="D462"/>
      <c r="E462"/>
      <c r="G462"/>
    </row>
    <row r="463" spans="4:7" x14ac:dyDescent="0.2">
      <c r="D463"/>
      <c r="E463"/>
      <c r="G463"/>
    </row>
    <row r="464" spans="4:7" x14ac:dyDescent="0.2">
      <c r="D464"/>
      <c r="E464"/>
      <c r="G464"/>
    </row>
    <row r="465" spans="4:7" x14ac:dyDescent="0.2">
      <c r="D465"/>
      <c r="E465"/>
      <c r="G465"/>
    </row>
    <row r="466" spans="4:7" x14ac:dyDescent="0.2">
      <c r="D466"/>
      <c r="E466"/>
      <c r="G466"/>
    </row>
    <row r="467" spans="4:7" x14ac:dyDescent="0.2">
      <c r="D467"/>
      <c r="E467"/>
      <c r="G467"/>
    </row>
    <row r="468" spans="4:7" x14ac:dyDescent="0.2">
      <c r="D468"/>
      <c r="E468"/>
      <c r="G468"/>
    </row>
    <row r="469" spans="4:7" x14ac:dyDescent="0.2">
      <c r="D469"/>
      <c r="E469"/>
      <c r="G469"/>
    </row>
    <row r="470" spans="4:7" x14ac:dyDescent="0.2">
      <c r="D470"/>
      <c r="E470"/>
      <c r="G470"/>
    </row>
    <row r="471" spans="4:7" x14ac:dyDescent="0.2">
      <c r="D471"/>
      <c r="E471"/>
      <c r="G471"/>
    </row>
    <row r="472" spans="4:7" x14ac:dyDescent="0.2">
      <c r="D472"/>
      <c r="E472"/>
      <c r="G472"/>
    </row>
    <row r="473" spans="4:7" x14ac:dyDescent="0.2">
      <c r="D473"/>
      <c r="E473"/>
      <c r="G473"/>
    </row>
    <row r="474" spans="4:7" x14ac:dyDescent="0.2">
      <c r="D474"/>
      <c r="E474"/>
      <c r="G474"/>
    </row>
    <row r="475" spans="4:7" x14ac:dyDescent="0.2">
      <c r="D475"/>
      <c r="E475"/>
      <c r="G475"/>
    </row>
    <row r="476" spans="4:7" x14ac:dyDescent="0.2">
      <c r="D476"/>
      <c r="E476"/>
      <c r="G476"/>
    </row>
    <row r="477" spans="4:7" x14ac:dyDescent="0.2">
      <c r="D477"/>
      <c r="E477"/>
      <c r="G477"/>
    </row>
    <row r="478" spans="4:7" x14ac:dyDescent="0.2">
      <c r="D478"/>
      <c r="E478"/>
      <c r="G478"/>
    </row>
    <row r="479" spans="4:7" x14ac:dyDescent="0.2">
      <c r="D479"/>
      <c r="E479"/>
      <c r="G479"/>
    </row>
    <row r="480" spans="4:7" x14ac:dyDescent="0.2">
      <c r="D480"/>
      <c r="E480"/>
      <c r="G480"/>
    </row>
    <row r="481" spans="4:7" x14ac:dyDescent="0.2">
      <c r="D481"/>
      <c r="E481"/>
      <c r="G481"/>
    </row>
    <row r="482" spans="4:7" x14ac:dyDescent="0.2">
      <c r="D482"/>
      <c r="E482"/>
      <c r="G482"/>
    </row>
    <row r="483" spans="4:7" x14ac:dyDescent="0.2">
      <c r="D483"/>
      <c r="E483"/>
      <c r="G483"/>
    </row>
    <row r="484" spans="4:7" x14ac:dyDescent="0.2">
      <c r="D484"/>
      <c r="E484"/>
      <c r="G484"/>
    </row>
    <row r="485" spans="4:7" x14ac:dyDescent="0.2">
      <c r="D485"/>
      <c r="E485"/>
      <c r="G485"/>
    </row>
    <row r="486" spans="4:7" x14ac:dyDescent="0.2">
      <c r="D486"/>
      <c r="E486"/>
      <c r="G486"/>
    </row>
    <row r="487" spans="4:7" x14ac:dyDescent="0.2">
      <c r="D487"/>
      <c r="E487"/>
      <c r="G487"/>
    </row>
    <row r="488" spans="4:7" x14ac:dyDescent="0.2">
      <c r="D488"/>
      <c r="E488"/>
      <c r="G488"/>
    </row>
    <row r="489" spans="4:7" x14ac:dyDescent="0.2">
      <c r="D489"/>
      <c r="E489"/>
      <c r="G489"/>
    </row>
    <row r="490" spans="4:7" x14ac:dyDescent="0.2">
      <c r="D490"/>
      <c r="E490"/>
      <c r="G490"/>
    </row>
    <row r="491" spans="4:7" x14ac:dyDescent="0.2">
      <c r="D491"/>
      <c r="E491"/>
      <c r="G491"/>
    </row>
    <row r="492" spans="4:7" x14ac:dyDescent="0.2">
      <c r="D492"/>
      <c r="E492"/>
      <c r="G492"/>
    </row>
    <row r="493" spans="4:7" x14ac:dyDescent="0.2">
      <c r="D493"/>
      <c r="E493"/>
      <c r="G493"/>
    </row>
    <row r="494" spans="4:7" x14ac:dyDescent="0.2">
      <c r="D494"/>
      <c r="E494"/>
      <c r="G494"/>
    </row>
    <row r="495" spans="4:7" x14ac:dyDescent="0.2">
      <c r="D495"/>
      <c r="E495"/>
      <c r="G495"/>
    </row>
    <row r="496" spans="4:7" x14ac:dyDescent="0.2">
      <c r="D496"/>
      <c r="E496"/>
      <c r="G496"/>
    </row>
    <row r="497" spans="4:7" x14ac:dyDescent="0.2">
      <c r="D497"/>
      <c r="E497"/>
      <c r="G497"/>
    </row>
    <row r="498" spans="4:7" x14ac:dyDescent="0.2">
      <c r="D498"/>
      <c r="E498"/>
      <c r="G498"/>
    </row>
    <row r="499" spans="4:7" x14ac:dyDescent="0.2">
      <c r="D499"/>
      <c r="E499"/>
      <c r="G499"/>
    </row>
    <row r="500" spans="4:7" x14ac:dyDescent="0.2">
      <c r="D500"/>
      <c r="E500"/>
      <c r="G500"/>
    </row>
    <row r="501" spans="4:7" x14ac:dyDescent="0.2">
      <c r="D501"/>
      <c r="E501"/>
      <c r="G501"/>
    </row>
    <row r="502" spans="4:7" x14ac:dyDescent="0.2">
      <c r="D502"/>
      <c r="E502"/>
      <c r="G502"/>
    </row>
    <row r="503" spans="4:7" x14ac:dyDescent="0.2">
      <c r="D503"/>
      <c r="E503"/>
      <c r="G503"/>
    </row>
    <row r="504" spans="4:7" x14ac:dyDescent="0.2">
      <c r="D504"/>
      <c r="E504"/>
      <c r="G504"/>
    </row>
    <row r="505" spans="4:7" x14ac:dyDescent="0.2">
      <c r="D505"/>
      <c r="E505"/>
      <c r="G505"/>
    </row>
    <row r="506" spans="4:7" x14ac:dyDescent="0.2">
      <c r="D506"/>
      <c r="E506"/>
      <c r="G506"/>
    </row>
    <row r="507" spans="4:7" x14ac:dyDescent="0.2">
      <c r="D507"/>
      <c r="E507"/>
      <c r="G507"/>
    </row>
    <row r="508" spans="4:7" x14ac:dyDescent="0.2">
      <c r="D508"/>
      <c r="E508"/>
      <c r="G508"/>
    </row>
    <row r="509" spans="4:7" x14ac:dyDescent="0.2">
      <c r="D509"/>
      <c r="E509"/>
      <c r="G509"/>
    </row>
    <row r="510" spans="4:7" x14ac:dyDescent="0.2">
      <c r="D510"/>
      <c r="E510"/>
      <c r="G510"/>
    </row>
    <row r="511" spans="4:7" x14ac:dyDescent="0.2">
      <c r="D511"/>
      <c r="E511"/>
      <c r="G511"/>
    </row>
    <row r="512" spans="4:7" x14ac:dyDescent="0.2">
      <c r="D512"/>
      <c r="E512"/>
      <c r="G512"/>
    </row>
    <row r="513" spans="4:7" x14ac:dyDescent="0.2">
      <c r="D513"/>
      <c r="E513"/>
      <c r="G513"/>
    </row>
    <row r="514" spans="4:7" x14ac:dyDescent="0.2">
      <c r="D514"/>
      <c r="E514"/>
      <c r="G514"/>
    </row>
    <row r="515" spans="4:7" x14ac:dyDescent="0.2">
      <c r="D515"/>
      <c r="E515"/>
      <c r="G515"/>
    </row>
    <row r="516" spans="4:7" x14ac:dyDescent="0.2">
      <c r="D516"/>
      <c r="E516"/>
      <c r="G516"/>
    </row>
    <row r="517" spans="4:7" x14ac:dyDescent="0.2">
      <c r="D517"/>
      <c r="E517"/>
      <c r="G517"/>
    </row>
    <row r="518" spans="4:7" x14ac:dyDescent="0.2">
      <c r="D518"/>
      <c r="E518"/>
      <c r="G518"/>
    </row>
    <row r="519" spans="4:7" x14ac:dyDescent="0.2">
      <c r="D519"/>
      <c r="E519"/>
      <c r="G519"/>
    </row>
    <row r="520" spans="4:7" x14ac:dyDescent="0.2">
      <c r="D520"/>
      <c r="E520"/>
      <c r="G520"/>
    </row>
    <row r="521" spans="4:7" x14ac:dyDescent="0.2">
      <c r="D521"/>
      <c r="E521"/>
      <c r="G521"/>
    </row>
    <row r="522" spans="4:7" x14ac:dyDescent="0.2">
      <c r="D522"/>
      <c r="E522"/>
      <c r="G522"/>
    </row>
    <row r="523" spans="4:7" x14ac:dyDescent="0.2">
      <c r="D523"/>
      <c r="E523"/>
      <c r="G523"/>
    </row>
    <row r="524" spans="4:7" x14ac:dyDescent="0.2">
      <c r="D524"/>
      <c r="E524"/>
      <c r="G524"/>
    </row>
    <row r="525" spans="4:7" x14ac:dyDescent="0.2">
      <c r="D525"/>
      <c r="E525"/>
      <c r="G525"/>
    </row>
    <row r="526" spans="4:7" x14ac:dyDescent="0.2">
      <c r="D526"/>
      <c r="E526"/>
      <c r="G526"/>
    </row>
    <row r="527" spans="4:7" x14ac:dyDescent="0.2">
      <c r="D527"/>
      <c r="E527"/>
      <c r="G527"/>
    </row>
    <row r="528" spans="4:7" x14ac:dyDescent="0.2">
      <c r="D528"/>
      <c r="E528"/>
      <c r="G528"/>
    </row>
    <row r="529" spans="4:7" x14ac:dyDescent="0.2">
      <c r="D529"/>
      <c r="E529"/>
      <c r="G529"/>
    </row>
    <row r="530" spans="4:7" x14ac:dyDescent="0.2">
      <c r="D530"/>
      <c r="E530"/>
      <c r="G530"/>
    </row>
    <row r="531" spans="4:7" x14ac:dyDescent="0.2">
      <c r="D531"/>
      <c r="E531"/>
      <c r="G531"/>
    </row>
    <row r="532" spans="4:7" x14ac:dyDescent="0.2">
      <c r="D532"/>
      <c r="E532"/>
      <c r="G532"/>
    </row>
    <row r="533" spans="4:7" x14ac:dyDescent="0.2">
      <c r="D533"/>
      <c r="E533"/>
      <c r="G533"/>
    </row>
    <row r="534" spans="4:7" x14ac:dyDescent="0.2">
      <c r="D534"/>
      <c r="E534"/>
      <c r="G534"/>
    </row>
    <row r="535" spans="4:7" x14ac:dyDescent="0.2">
      <c r="D535"/>
      <c r="E535"/>
      <c r="G535"/>
    </row>
    <row r="536" spans="4:7" x14ac:dyDescent="0.2">
      <c r="D536"/>
      <c r="E536"/>
      <c r="G536"/>
    </row>
    <row r="537" spans="4:7" x14ac:dyDescent="0.2">
      <c r="D537"/>
      <c r="E537"/>
      <c r="G537"/>
    </row>
    <row r="538" spans="4:7" x14ac:dyDescent="0.2">
      <c r="D538"/>
      <c r="E538"/>
      <c r="G538"/>
    </row>
    <row r="539" spans="4:7" x14ac:dyDescent="0.2">
      <c r="D539"/>
      <c r="E539"/>
      <c r="G539"/>
    </row>
    <row r="540" spans="4:7" x14ac:dyDescent="0.2">
      <c r="D540"/>
      <c r="E540"/>
      <c r="G540"/>
    </row>
    <row r="541" spans="4:7" x14ac:dyDescent="0.2">
      <c r="D541"/>
      <c r="E541"/>
      <c r="G541"/>
    </row>
    <row r="542" spans="4:7" x14ac:dyDescent="0.2">
      <c r="D542"/>
      <c r="E542"/>
      <c r="G542"/>
    </row>
    <row r="543" spans="4:7" x14ac:dyDescent="0.2">
      <c r="D543"/>
      <c r="E543"/>
      <c r="G543"/>
    </row>
    <row r="544" spans="4:7" x14ac:dyDescent="0.2">
      <c r="D544"/>
      <c r="E544"/>
      <c r="G544"/>
    </row>
    <row r="545" spans="4:7" x14ac:dyDescent="0.2">
      <c r="D545"/>
      <c r="E545"/>
      <c r="G545"/>
    </row>
    <row r="546" spans="4:7" x14ac:dyDescent="0.2">
      <c r="D546"/>
      <c r="E546"/>
      <c r="G546"/>
    </row>
    <row r="547" spans="4:7" x14ac:dyDescent="0.2">
      <c r="D547"/>
      <c r="E547"/>
      <c r="G547"/>
    </row>
    <row r="548" spans="4:7" x14ac:dyDescent="0.2">
      <c r="D548"/>
      <c r="E548"/>
      <c r="G548"/>
    </row>
    <row r="549" spans="4:7" x14ac:dyDescent="0.2">
      <c r="D549"/>
      <c r="E549"/>
      <c r="G549"/>
    </row>
    <row r="550" spans="4:7" x14ac:dyDescent="0.2">
      <c r="D550"/>
      <c r="E550"/>
      <c r="G550"/>
    </row>
    <row r="551" spans="4:7" x14ac:dyDescent="0.2">
      <c r="D551"/>
      <c r="E551"/>
      <c r="G551"/>
    </row>
    <row r="552" spans="4:7" x14ac:dyDescent="0.2">
      <c r="D552"/>
      <c r="E552"/>
      <c r="G552"/>
    </row>
    <row r="553" spans="4:7" x14ac:dyDescent="0.2">
      <c r="D553"/>
      <c r="E553"/>
      <c r="G553"/>
    </row>
    <row r="554" spans="4:7" x14ac:dyDescent="0.2">
      <c r="D554"/>
      <c r="E554"/>
      <c r="G554"/>
    </row>
    <row r="555" spans="4:7" x14ac:dyDescent="0.2">
      <c r="D555"/>
      <c r="E555"/>
      <c r="G555"/>
    </row>
    <row r="556" spans="4:7" x14ac:dyDescent="0.2">
      <c r="D556"/>
      <c r="E556"/>
      <c r="G556"/>
    </row>
    <row r="557" spans="4:7" x14ac:dyDescent="0.2">
      <c r="D557"/>
      <c r="E557"/>
      <c r="G557"/>
    </row>
    <row r="558" spans="4:7" x14ac:dyDescent="0.2">
      <c r="D558"/>
      <c r="E558"/>
      <c r="G558"/>
    </row>
    <row r="559" spans="4:7" x14ac:dyDescent="0.2">
      <c r="D559"/>
      <c r="E559"/>
      <c r="G559"/>
    </row>
    <row r="560" spans="4:7" x14ac:dyDescent="0.2">
      <c r="D560"/>
      <c r="E560"/>
      <c r="G560"/>
    </row>
    <row r="561" spans="4:7" x14ac:dyDescent="0.2">
      <c r="D561"/>
      <c r="E561"/>
      <c r="G561"/>
    </row>
    <row r="562" spans="4:7" x14ac:dyDescent="0.2">
      <c r="D562"/>
      <c r="E562"/>
      <c r="G562"/>
    </row>
    <row r="563" spans="4:7" x14ac:dyDescent="0.2">
      <c r="D563"/>
      <c r="E563"/>
      <c r="G563"/>
    </row>
    <row r="564" spans="4:7" x14ac:dyDescent="0.2">
      <c r="D564"/>
      <c r="E564"/>
      <c r="G564"/>
    </row>
    <row r="565" spans="4:7" x14ac:dyDescent="0.2">
      <c r="D565"/>
      <c r="E565"/>
      <c r="G565"/>
    </row>
    <row r="566" spans="4:7" x14ac:dyDescent="0.2">
      <c r="D566"/>
      <c r="E566"/>
      <c r="G566"/>
    </row>
    <row r="567" spans="4:7" x14ac:dyDescent="0.2">
      <c r="D567"/>
      <c r="E567"/>
      <c r="G567"/>
    </row>
    <row r="568" spans="4:7" x14ac:dyDescent="0.2">
      <c r="D568"/>
      <c r="E568"/>
      <c r="G568"/>
    </row>
    <row r="569" spans="4:7" x14ac:dyDescent="0.2">
      <c r="D569"/>
      <c r="E569"/>
      <c r="G569"/>
    </row>
    <row r="570" spans="4:7" x14ac:dyDescent="0.2">
      <c r="D570"/>
      <c r="E570"/>
      <c r="G570"/>
    </row>
    <row r="571" spans="4:7" x14ac:dyDescent="0.2">
      <c r="D571"/>
      <c r="E571"/>
      <c r="G571"/>
    </row>
    <row r="572" spans="4:7" x14ac:dyDescent="0.2">
      <c r="D572"/>
      <c r="E572"/>
      <c r="G572"/>
    </row>
    <row r="573" spans="4:7" x14ac:dyDescent="0.2">
      <c r="D573"/>
      <c r="E573"/>
      <c r="G573"/>
    </row>
    <row r="574" spans="4:7" x14ac:dyDescent="0.2">
      <c r="D574"/>
      <c r="E574"/>
      <c r="G574"/>
    </row>
    <row r="575" spans="4:7" x14ac:dyDescent="0.2">
      <c r="D575"/>
      <c r="E575"/>
      <c r="G575"/>
    </row>
    <row r="576" spans="4:7" x14ac:dyDescent="0.2">
      <c r="D576"/>
      <c r="E576"/>
      <c r="G576"/>
    </row>
    <row r="577" spans="4:7" x14ac:dyDescent="0.2">
      <c r="D577"/>
      <c r="E577"/>
      <c r="G577"/>
    </row>
    <row r="578" spans="4:7" x14ac:dyDescent="0.2">
      <c r="D578"/>
      <c r="E578"/>
      <c r="G578"/>
    </row>
    <row r="579" spans="4:7" x14ac:dyDescent="0.2">
      <c r="D579"/>
      <c r="E579"/>
      <c r="G579"/>
    </row>
    <row r="580" spans="4:7" x14ac:dyDescent="0.2">
      <c r="D580"/>
      <c r="E580"/>
      <c r="G580"/>
    </row>
    <row r="581" spans="4:7" x14ac:dyDescent="0.2">
      <c r="D581"/>
      <c r="E581"/>
      <c r="G581"/>
    </row>
    <row r="582" spans="4:7" x14ac:dyDescent="0.2">
      <c r="D582"/>
      <c r="E582"/>
      <c r="G582"/>
    </row>
    <row r="583" spans="4:7" x14ac:dyDescent="0.2">
      <c r="D583"/>
      <c r="E583"/>
      <c r="G583"/>
    </row>
    <row r="584" spans="4:7" x14ac:dyDescent="0.2">
      <c r="D584"/>
      <c r="E584"/>
      <c r="G584"/>
    </row>
    <row r="585" spans="4:7" x14ac:dyDescent="0.2">
      <c r="D585"/>
      <c r="E585"/>
      <c r="G585"/>
    </row>
    <row r="586" spans="4:7" x14ac:dyDescent="0.2">
      <c r="D586"/>
      <c r="E586"/>
      <c r="G586"/>
    </row>
    <row r="587" spans="4:7" x14ac:dyDescent="0.2">
      <c r="D587"/>
      <c r="E587"/>
      <c r="G587"/>
    </row>
    <row r="588" spans="4:7" x14ac:dyDescent="0.2">
      <c r="D588"/>
      <c r="E588"/>
      <c r="G588"/>
    </row>
    <row r="589" spans="4:7" x14ac:dyDescent="0.2">
      <c r="D589"/>
      <c r="E589"/>
      <c r="G589"/>
    </row>
    <row r="590" spans="4:7" x14ac:dyDescent="0.2">
      <c r="D590"/>
      <c r="E590"/>
      <c r="G590"/>
    </row>
    <row r="591" spans="4:7" x14ac:dyDescent="0.2">
      <c r="D591"/>
      <c r="E591"/>
      <c r="G591"/>
    </row>
    <row r="592" spans="4:7" x14ac:dyDescent="0.2">
      <c r="D592"/>
      <c r="E592"/>
      <c r="G592"/>
    </row>
    <row r="593" spans="4:7" x14ac:dyDescent="0.2">
      <c r="D593"/>
      <c r="E593"/>
      <c r="G593"/>
    </row>
    <row r="594" spans="4:7" x14ac:dyDescent="0.2">
      <c r="D594"/>
      <c r="E594"/>
      <c r="G594"/>
    </row>
    <row r="595" spans="4:7" x14ac:dyDescent="0.2">
      <c r="D595"/>
      <c r="E595"/>
      <c r="G595"/>
    </row>
    <row r="596" spans="4:7" x14ac:dyDescent="0.2">
      <c r="D596"/>
      <c r="E596"/>
      <c r="G596"/>
    </row>
    <row r="597" spans="4:7" x14ac:dyDescent="0.2">
      <c r="D597"/>
      <c r="E597"/>
      <c r="G597"/>
    </row>
    <row r="598" spans="4:7" x14ac:dyDescent="0.2">
      <c r="D598"/>
      <c r="E598"/>
      <c r="G598"/>
    </row>
    <row r="599" spans="4:7" x14ac:dyDescent="0.2">
      <c r="D599"/>
      <c r="E599"/>
      <c r="G599"/>
    </row>
    <row r="600" spans="4:7" x14ac:dyDescent="0.2">
      <c r="D600"/>
      <c r="E600"/>
      <c r="G600"/>
    </row>
    <row r="601" spans="4:7" x14ac:dyDescent="0.2">
      <c r="D601"/>
      <c r="E601"/>
      <c r="G601"/>
    </row>
    <row r="602" spans="4:7" x14ac:dyDescent="0.2">
      <c r="D602"/>
      <c r="E602"/>
      <c r="G602"/>
    </row>
    <row r="603" spans="4:7" x14ac:dyDescent="0.2">
      <c r="D603"/>
      <c r="E603"/>
      <c r="G603"/>
    </row>
    <row r="604" spans="4:7" x14ac:dyDescent="0.2">
      <c r="D604"/>
      <c r="E604"/>
      <c r="G604"/>
    </row>
    <row r="605" spans="4:7" x14ac:dyDescent="0.2">
      <c r="D605"/>
      <c r="E605"/>
      <c r="G605"/>
    </row>
    <row r="606" spans="4:7" x14ac:dyDescent="0.2">
      <c r="D606"/>
      <c r="E606"/>
      <c r="G606"/>
    </row>
    <row r="607" spans="4:7" x14ac:dyDescent="0.2">
      <c r="D607"/>
      <c r="E607"/>
      <c r="G607"/>
    </row>
    <row r="608" spans="4:7" x14ac:dyDescent="0.2">
      <c r="D608"/>
      <c r="E608"/>
      <c r="G608"/>
    </row>
    <row r="609" spans="4:7" x14ac:dyDescent="0.2">
      <c r="D609"/>
      <c r="E609"/>
      <c r="G609"/>
    </row>
    <row r="610" spans="4:7" x14ac:dyDescent="0.2">
      <c r="D610"/>
      <c r="E610"/>
      <c r="G610"/>
    </row>
    <row r="611" spans="4:7" x14ac:dyDescent="0.2">
      <c r="D611"/>
      <c r="E611"/>
      <c r="G611"/>
    </row>
    <row r="612" spans="4:7" x14ac:dyDescent="0.2">
      <c r="D612"/>
      <c r="E612"/>
      <c r="G612"/>
    </row>
    <row r="613" spans="4:7" x14ac:dyDescent="0.2">
      <c r="D613"/>
      <c r="E613"/>
      <c r="G613"/>
    </row>
    <row r="614" spans="4:7" x14ac:dyDescent="0.2">
      <c r="D614"/>
      <c r="E614"/>
      <c r="G614"/>
    </row>
    <row r="615" spans="4:7" x14ac:dyDescent="0.2">
      <c r="D615"/>
      <c r="E615"/>
      <c r="G615"/>
    </row>
    <row r="616" spans="4:7" x14ac:dyDescent="0.2">
      <c r="D616"/>
      <c r="E616"/>
      <c r="G616"/>
    </row>
    <row r="617" spans="4:7" x14ac:dyDescent="0.2">
      <c r="D617"/>
      <c r="E617"/>
      <c r="G617"/>
    </row>
    <row r="618" spans="4:7" x14ac:dyDescent="0.2">
      <c r="D618"/>
      <c r="E618"/>
      <c r="G618"/>
    </row>
    <row r="619" spans="4:7" x14ac:dyDescent="0.2">
      <c r="D619"/>
      <c r="E619"/>
      <c r="G619"/>
    </row>
    <row r="620" spans="4:7" x14ac:dyDescent="0.2">
      <c r="D620"/>
      <c r="E620"/>
      <c r="G620"/>
    </row>
    <row r="621" spans="4:7" x14ac:dyDescent="0.2">
      <c r="D621"/>
      <c r="E621"/>
      <c r="G621"/>
    </row>
    <row r="622" spans="4:7" x14ac:dyDescent="0.2">
      <c r="D622"/>
      <c r="E622"/>
      <c r="G622"/>
    </row>
    <row r="623" spans="4:7" x14ac:dyDescent="0.2">
      <c r="D623"/>
      <c r="E623"/>
      <c r="G623"/>
    </row>
    <row r="624" spans="4:7" x14ac:dyDescent="0.2">
      <c r="D624"/>
      <c r="E624"/>
      <c r="G624"/>
    </row>
    <row r="625" spans="4:7" x14ac:dyDescent="0.2">
      <c r="D625"/>
      <c r="E625"/>
      <c r="G625"/>
    </row>
    <row r="626" spans="4:7" x14ac:dyDescent="0.2">
      <c r="D626"/>
      <c r="E626"/>
      <c r="G626"/>
    </row>
    <row r="627" spans="4:7" x14ac:dyDescent="0.2">
      <c r="D627"/>
      <c r="E627"/>
      <c r="G627"/>
    </row>
    <row r="628" spans="4:7" x14ac:dyDescent="0.2">
      <c r="D628"/>
      <c r="E628"/>
      <c r="G628"/>
    </row>
    <row r="629" spans="4:7" x14ac:dyDescent="0.2">
      <c r="D629"/>
      <c r="E629"/>
      <c r="G629"/>
    </row>
    <row r="630" spans="4:7" x14ac:dyDescent="0.2">
      <c r="D630"/>
      <c r="E630"/>
      <c r="G630"/>
    </row>
    <row r="631" spans="4:7" x14ac:dyDescent="0.2">
      <c r="D631"/>
      <c r="E631"/>
      <c r="G631"/>
    </row>
    <row r="632" spans="4:7" x14ac:dyDescent="0.2">
      <c r="D632"/>
      <c r="E632"/>
      <c r="G632"/>
    </row>
    <row r="633" spans="4:7" x14ac:dyDescent="0.2">
      <c r="D633"/>
      <c r="E633"/>
      <c r="G633"/>
    </row>
    <row r="634" spans="4:7" x14ac:dyDescent="0.2">
      <c r="D634"/>
      <c r="E634"/>
      <c r="G634"/>
    </row>
    <row r="635" spans="4:7" x14ac:dyDescent="0.2">
      <c r="D635"/>
      <c r="E635"/>
      <c r="G635"/>
    </row>
    <row r="636" spans="4:7" x14ac:dyDescent="0.2">
      <c r="D636"/>
      <c r="E636"/>
      <c r="G636"/>
    </row>
    <row r="637" spans="4:7" x14ac:dyDescent="0.2">
      <c r="D637"/>
      <c r="E637"/>
      <c r="G637"/>
    </row>
    <row r="638" spans="4:7" x14ac:dyDescent="0.2">
      <c r="D638"/>
      <c r="E638"/>
      <c r="G638"/>
    </row>
    <row r="639" spans="4:7" x14ac:dyDescent="0.2">
      <c r="D639"/>
      <c r="E639"/>
      <c r="G639"/>
    </row>
    <row r="640" spans="4:7" x14ac:dyDescent="0.2">
      <c r="D640"/>
      <c r="E640"/>
      <c r="G640"/>
    </row>
    <row r="641" spans="4:7" x14ac:dyDescent="0.2">
      <c r="D641"/>
      <c r="E641"/>
      <c r="G641"/>
    </row>
    <row r="642" spans="4:7" x14ac:dyDescent="0.2">
      <c r="D642"/>
      <c r="E642"/>
      <c r="G642"/>
    </row>
    <row r="643" spans="4:7" x14ac:dyDescent="0.2">
      <c r="D643"/>
      <c r="E643"/>
      <c r="G643"/>
    </row>
    <row r="644" spans="4:7" x14ac:dyDescent="0.2">
      <c r="D644"/>
      <c r="E644"/>
      <c r="G644"/>
    </row>
    <row r="645" spans="4:7" x14ac:dyDescent="0.2">
      <c r="D645"/>
      <c r="E645"/>
      <c r="G645"/>
    </row>
    <row r="646" spans="4:7" x14ac:dyDescent="0.2">
      <c r="D646"/>
      <c r="E646"/>
      <c r="G646"/>
    </row>
    <row r="647" spans="4:7" x14ac:dyDescent="0.2">
      <c r="D647"/>
      <c r="E647"/>
      <c r="G647"/>
    </row>
    <row r="648" spans="4:7" x14ac:dyDescent="0.2">
      <c r="D648"/>
      <c r="E648"/>
      <c r="G648"/>
    </row>
    <row r="649" spans="4:7" x14ac:dyDescent="0.2">
      <c r="D649"/>
      <c r="E649"/>
      <c r="G649"/>
    </row>
    <row r="650" spans="4:7" x14ac:dyDescent="0.2">
      <c r="D650"/>
      <c r="E650"/>
      <c r="G650"/>
    </row>
    <row r="651" spans="4:7" x14ac:dyDescent="0.2">
      <c r="D651"/>
      <c r="E651"/>
      <c r="G651"/>
    </row>
    <row r="652" spans="4:7" x14ac:dyDescent="0.2">
      <c r="D652"/>
      <c r="E652"/>
      <c r="G652"/>
    </row>
    <row r="653" spans="4:7" x14ac:dyDescent="0.2">
      <c r="D653"/>
      <c r="E653"/>
      <c r="G653"/>
    </row>
    <row r="654" spans="4:7" x14ac:dyDescent="0.2">
      <c r="D654"/>
      <c r="E654"/>
      <c r="G654"/>
    </row>
    <row r="655" spans="4:7" x14ac:dyDescent="0.2">
      <c r="D655"/>
      <c r="E655"/>
      <c r="G655"/>
    </row>
    <row r="656" spans="4:7" x14ac:dyDescent="0.2">
      <c r="D656"/>
      <c r="E656"/>
      <c r="G656"/>
    </row>
    <row r="657" spans="4:7" x14ac:dyDescent="0.2">
      <c r="D657"/>
      <c r="E657"/>
      <c r="G657"/>
    </row>
    <row r="658" spans="4:7" x14ac:dyDescent="0.2">
      <c r="D658"/>
      <c r="E658"/>
      <c r="G658"/>
    </row>
    <row r="659" spans="4:7" x14ac:dyDescent="0.2">
      <c r="D659"/>
      <c r="E659"/>
      <c r="G659"/>
    </row>
    <row r="660" spans="4:7" x14ac:dyDescent="0.2">
      <c r="D660"/>
      <c r="E660"/>
      <c r="G660"/>
    </row>
    <row r="661" spans="4:7" x14ac:dyDescent="0.2">
      <c r="D661"/>
      <c r="E661"/>
      <c r="G661"/>
    </row>
    <row r="662" spans="4:7" x14ac:dyDescent="0.2">
      <c r="D662"/>
      <c r="E662"/>
      <c r="G662"/>
    </row>
    <row r="663" spans="4:7" x14ac:dyDescent="0.2">
      <c r="D663"/>
      <c r="E663"/>
      <c r="G663"/>
    </row>
    <row r="664" spans="4:7" x14ac:dyDescent="0.2">
      <c r="D664"/>
      <c r="E664"/>
      <c r="G664"/>
    </row>
    <row r="665" spans="4:7" x14ac:dyDescent="0.2">
      <c r="D665"/>
      <c r="E665"/>
      <c r="G665"/>
    </row>
    <row r="666" spans="4:7" x14ac:dyDescent="0.2">
      <c r="D666"/>
      <c r="E666"/>
      <c r="G666"/>
    </row>
    <row r="667" spans="4:7" x14ac:dyDescent="0.2">
      <c r="D667"/>
      <c r="E667"/>
      <c r="G667"/>
    </row>
    <row r="668" spans="4:7" x14ac:dyDescent="0.2">
      <c r="D668"/>
      <c r="E668"/>
      <c r="G668"/>
    </row>
    <row r="669" spans="4:7" x14ac:dyDescent="0.2">
      <c r="D669"/>
      <c r="E669"/>
      <c r="G669"/>
    </row>
    <row r="670" spans="4:7" x14ac:dyDescent="0.2">
      <c r="D670"/>
      <c r="E670"/>
      <c r="G670"/>
    </row>
    <row r="671" spans="4:7" x14ac:dyDescent="0.2">
      <c r="D671"/>
      <c r="E671"/>
      <c r="G671"/>
    </row>
    <row r="672" spans="4:7" x14ac:dyDescent="0.2">
      <c r="D672"/>
      <c r="E672"/>
      <c r="G672"/>
    </row>
    <row r="673" spans="4:7" x14ac:dyDescent="0.2">
      <c r="D673"/>
      <c r="E673"/>
      <c r="G673"/>
    </row>
    <row r="674" spans="4:7" x14ac:dyDescent="0.2">
      <c r="D674"/>
      <c r="E674"/>
      <c r="G674"/>
    </row>
    <row r="675" spans="4:7" x14ac:dyDescent="0.2">
      <c r="D675"/>
      <c r="E675"/>
      <c r="G675"/>
    </row>
    <row r="676" spans="4:7" x14ac:dyDescent="0.2">
      <c r="D676"/>
      <c r="E676"/>
      <c r="G676"/>
    </row>
    <row r="677" spans="4:7" x14ac:dyDescent="0.2">
      <c r="D677"/>
      <c r="E677"/>
      <c r="G677"/>
    </row>
    <row r="678" spans="4:7" x14ac:dyDescent="0.2">
      <c r="D678"/>
      <c r="E678"/>
      <c r="G678"/>
    </row>
    <row r="679" spans="4:7" x14ac:dyDescent="0.2">
      <c r="D679"/>
      <c r="E679"/>
      <c r="G679"/>
    </row>
    <row r="680" spans="4:7" x14ac:dyDescent="0.2">
      <c r="D680"/>
      <c r="E680"/>
      <c r="G680"/>
    </row>
    <row r="681" spans="4:7" x14ac:dyDescent="0.2">
      <c r="D681"/>
      <c r="E681"/>
      <c r="G681"/>
    </row>
    <row r="682" spans="4:7" x14ac:dyDescent="0.2">
      <c r="D682"/>
      <c r="E682"/>
      <c r="G682"/>
    </row>
    <row r="683" spans="4:7" x14ac:dyDescent="0.2">
      <c r="D683"/>
      <c r="E683"/>
      <c r="G683"/>
    </row>
    <row r="684" spans="4:7" x14ac:dyDescent="0.2">
      <c r="D684"/>
      <c r="E684"/>
      <c r="G684"/>
    </row>
    <row r="685" spans="4:7" x14ac:dyDescent="0.2">
      <c r="D685"/>
      <c r="E685"/>
      <c r="G685"/>
    </row>
    <row r="686" spans="4:7" x14ac:dyDescent="0.2">
      <c r="D686"/>
      <c r="E686"/>
      <c r="G686"/>
    </row>
    <row r="687" spans="4:7" x14ac:dyDescent="0.2">
      <c r="D687"/>
      <c r="E687"/>
      <c r="G687"/>
    </row>
    <row r="688" spans="4:7" x14ac:dyDescent="0.2">
      <c r="D688"/>
      <c r="E688"/>
      <c r="G688"/>
    </row>
    <row r="689" spans="4:7" x14ac:dyDescent="0.2">
      <c r="D689"/>
      <c r="E689"/>
      <c r="G689"/>
    </row>
    <row r="690" spans="4:7" x14ac:dyDescent="0.2">
      <c r="D690"/>
      <c r="E690"/>
      <c r="G690"/>
    </row>
    <row r="691" spans="4:7" x14ac:dyDescent="0.2">
      <c r="D691"/>
      <c r="E691"/>
      <c r="G691"/>
    </row>
    <row r="692" spans="4:7" x14ac:dyDescent="0.2">
      <c r="D692"/>
      <c r="E692"/>
      <c r="G692"/>
    </row>
    <row r="693" spans="4:7" x14ac:dyDescent="0.2">
      <c r="D693"/>
      <c r="E693"/>
      <c r="G693"/>
    </row>
    <row r="694" spans="4:7" x14ac:dyDescent="0.2">
      <c r="D694"/>
      <c r="E694"/>
      <c r="G694"/>
    </row>
    <row r="695" spans="4:7" x14ac:dyDescent="0.2">
      <c r="D695"/>
      <c r="E695"/>
      <c r="G695"/>
    </row>
    <row r="696" spans="4:7" x14ac:dyDescent="0.2">
      <c r="D696"/>
      <c r="E696"/>
      <c r="G696"/>
    </row>
    <row r="697" spans="4:7" x14ac:dyDescent="0.2">
      <c r="D697"/>
      <c r="E697"/>
      <c r="G697"/>
    </row>
    <row r="698" spans="4:7" x14ac:dyDescent="0.2">
      <c r="D698"/>
      <c r="E698"/>
      <c r="G698"/>
    </row>
    <row r="699" spans="4:7" x14ac:dyDescent="0.2">
      <c r="D699"/>
      <c r="E699"/>
      <c r="G699"/>
    </row>
    <row r="700" spans="4:7" x14ac:dyDescent="0.2">
      <c r="D700"/>
      <c r="E700"/>
      <c r="G700"/>
    </row>
    <row r="701" spans="4:7" x14ac:dyDescent="0.2">
      <c r="D701"/>
      <c r="E701"/>
      <c r="G701"/>
    </row>
    <row r="702" spans="4:7" x14ac:dyDescent="0.2">
      <c r="D702"/>
      <c r="E702"/>
      <c r="G702"/>
    </row>
    <row r="703" spans="4:7" x14ac:dyDescent="0.2">
      <c r="D703"/>
      <c r="E703"/>
      <c r="G703"/>
    </row>
    <row r="704" spans="4:7" x14ac:dyDescent="0.2">
      <c r="D704"/>
      <c r="E704"/>
      <c r="G704"/>
    </row>
    <row r="705" spans="4:7" x14ac:dyDescent="0.2">
      <c r="D705"/>
      <c r="E705"/>
      <c r="G705"/>
    </row>
    <row r="706" spans="4:7" x14ac:dyDescent="0.2">
      <c r="D706"/>
      <c r="E706"/>
      <c r="G706"/>
    </row>
    <row r="707" spans="4:7" x14ac:dyDescent="0.2">
      <c r="D707"/>
      <c r="E707"/>
      <c r="G707"/>
    </row>
    <row r="708" spans="4:7" x14ac:dyDescent="0.2">
      <c r="D708"/>
      <c r="E708"/>
      <c r="G708"/>
    </row>
    <row r="709" spans="4:7" x14ac:dyDescent="0.2">
      <c r="D709"/>
      <c r="E709"/>
      <c r="G709"/>
    </row>
    <row r="710" spans="4:7" x14ac:dyDescent="0.2">
      <c r="D710"/>
      <c r="E710"/>
      <c r="G710"/>
    </row>
    <row r="711" spans="4:7" x14ac:dyDescent="0.2">
      <c r="D711"/>
      <c r="E711"/>
      <c r="G711"/>
    </row>
    <row r="712" spans="4:7" x14ac:dyDescent="0.2">
      <c r="D712"/>
      <c r="E712"/>
      <c r="G712"/>
    </row>
    <row r="713" spans="4:7" x14ac:dyDescent="0.2">
      <c r="D713"/>
      <c r="E713"/>
      <c r="G713"/>
    </row>
    <row r="714" spans="4:7" x14ac:dyDescent="0.2">
      <c r="D714"/>
      <c r="E714"/>
      <c r="G714"/>
    </row>
    <row r="715" spans="4:7" x14ac:dyDescent="0.2">
      <c r="D715"/>
      <c r="E715"/>
      <c r="G715"/>
    </row>
    <row r="716" spans="4:7" x14ac:dyDescent="0.2">
      <c r="D716"/>
      <c r="E716"/>
      <c r="G716"/>
    </row>
    <row r="717" spans="4:7" x14ac:dyDescent="0.2">
      <c r="D717"/>
      <c r="E717"/>
      <c r="G717"/>
    </row>
    <row r="718" spans="4:7" x14ac:dyDescent="0.2">
      <c r="D718"/>
      <c r="E718"/>
      <c r="G718"/>
    </row>
    <row r="719" spans="4:7" x14ac:dyDescent="0.2">
      <c r="D719"/>
      <c r="E719"/>
      <c r="G719"/>
    </row>
    <row r="720" spans="4:7" x14ac:dyDescent="0.2">
      <c r="D720"/>
      <c r="E720"/>
      <c r="G720"/>
    </row>
    <row r="721" spans="4:7" x14ac:dyDescent="0.2">
      <c r="D721"/>
      <c r="E721"/>
      <c r="G721"/>
    </row>
    <row r="722" spans="4:7" x14ac:dyDescent="0.2">
      <c r="D722"/>
      <c r="E722"/>
      <c r="G722"/>
    </row>
    <row r="723" spans="4:7" x14ac:dyDescent="0.2">
      <c r="D723"/>
      <c r="E723"/>
      <c r="G723"/>
    </row>
    <row r="724" spans="4:7" x14ac:dyDescent="0.2">
      <c r="D724"/>
      <c r="E724"/>
      <c r="G724"/>
    </row>
    <row r="725" spans="4:7" x14ac:dyDescent="0.2">
      <c r="D725"/>
      <c r="E725"/>
      <c r="G725"/>
    </row>
    <row r="726" spans="4:7" x14ac:dyDescent="0.2">
      <c r="D726"/>
      <c r="E726"/>
      <c r="G726"/>
    </row>
    <row r="727" spans="4:7" x14ac:dyDescent="0.2">
      <c r="D727"/>
      <c r="E727"/>
      <c r="G727"/>
    </row>
    <row r="728" spans="4:7" x14ac:dyDescent="0.2">
      <c r="D728"/>
      <c r="E728"/>
      <c r="G728"/>
    </row>
    <row r="729" spans="4:7" x14ac:dyDescent="0.2">
      <c r="D729"/>
      <c r="E729"/>
      <c r="G729"/>
    </row>
    <row r="730" spans="4:7" x14ac:dyDescent="0.2">
      <c r="D730"/>
      <c r="E730"/>
      <c r="G730"/>
    </row>
    <row r="731" spans="4:7" x14ac:dyDescent="0.2">
      <c r="D731"/>
      <c r="E731"/>
      <c r="G731"/>
    </row>
    <row r="732" spans="4:7" x14ac:dyDescent="0.2">
      <c r="D732"/>
      <c r="E732"/>
      <c r="G732"/>
    </row>
    <row r="733" spans="4:7" x14ac:dyDescent="0.2">
      <c r="D733"/>
      <c r="E733"/>
      <c r="G733"/>
    </row>
    <row r="734" spans="4:7" x14ac:dyDescent="0.2">
      <c r="D734"/>
      <c r="E734"/>
      <c r="G734"/>
    </row>
    <row r="735" spans="4:7" x14ac:dyDescent="0.2">
      <c r="F735" s="5"/>
    </row>
    <row r="736" spans="4:7" x14ac:dyDescent="0.2">
      <c r="F736" s="5"/>
    </row>
    <row r="737" spans="6:6" x14ac:dyDescent="0.2">
      <c r="F737" s="5"/>
    </row>
    <row r="738" spans="6:6" x14ac:dyDescent="0.2">
      <c r="F738" s="5"/>
    </row>
    <row r="739" spans="6:6" x14ac:dyDescent="0.2">
      <c r="F739" s="5"/>
    </row>
    <row r="740" spans="6:6" x14ac:dyDescent="0.2">
      <c r="F740" s="5"/>
    </row>
    <row r="741" spans="6:6" x14ac:dyDescent="0.2">
      <c r="F741" s="5"/>
    </row>
    <row r="742" spans="6:6" x14ac:dyDescent="0.2">
      <c r="F742" s="5"/>
    </row>
    <row r="743" spans="6:6" x14ac:dyDescent="0.2">
      <c r="F743" s="5"/>
    </row>
    <row r="744" spans="6:6" x14ac:dyDescent="0.2">
      <c r="F744" s="5"/>
    </row>
    <row r="745" spans="6:6" x14ac:dyDescent="0.2">
      <c r="F745" s="5"/>
    </row>
    <row r="746" spans="6:6" x14ac:dyDescent="0.2">
      <c r="F746" s="5"/>
    </row>
    <row r="747" spans="6:6" x14ac:dyDescent="0.2">
      <c r="F747" s="5"/>
    </row>
    <row r="748" spans="6:6" x14ac:dyDescent="0.2">
      <c r="F748" s="5"/>
    </row>
    <row r="749" spans="6:6" x14ac:dyDescent="0.2">
      <c r="F749" s="5"/>
    </row>
    <row r="750" spans="6:6" x14ac:dyDescent="0.2">
      <c r="F750" s="5"/>
    </row>
    <row r="751" spans="6:6" x14ac:dyDescent="0.2">
      <c r="F751" s="5"/>
    </row>
    <row r="752" spans="6:6" x14ac:dyDescent="0.2">
      <c r="F752" s="5"/>
    </row>
    <row r="753" spans="6:6" x14ac:dyDescent="0.2">
      <c r="F753" s="5"/>
    </row>
    <row r="754" spans="6:6" x14ac:dyDescent="0.2">
      <c r="F754" s="5"/>
    </row>
    <row r="755" spans="6:6" x14ac:dyDescent="0.2">
      <c r="F755" s="5"/>
    </row>
    <row r="756" spans="6:6" x14ac:dyDescent="0.2">
      <c r="F756" s="5"/>
    </row>
    <row r="757" spans="6:6" x14ac:dyDescent="0.2">
      <c r="F757" s="5"/>
    </row>
    <row r="758" spans="6:6" x14ac:dyDescent="0.2">
      <c r="F758" s="5"/>
    </row>
    <row r="759" spans="6:6" x14ac:dyDescent="0.2">
      <c r="F759" s="5"/>
    </row>
    <row r="760" spans="6:6" x14ac:dyDescent="0.2">
      <c r="F760" s="5"/>
    </row>
    <row r="761" spans="6:6" x14ac:dyDescent="0.2">
      <c r="F761" s="5"/>
    </row>
    <row r="762" spans="6:6" x14ac:dyDescent="0.2">
      <c r="F762" s="5"/>
    </row>
    <row r="763" spans="6:6" x14ac:dyDescent="0.2">
      <c r="F763" s="5"/>
    </row>
    <row r="764" spans="6:6" x14ac:dyDescent="0.2">
      <c r="F764" s="5"/>
    </row>
    <row r="765" spans="6:6" x14ac:dyDescent="0.2">
      <c r="F765" s="5"/>
    </row>
    <row r="766" spans="6:6" x14ac:dyDescent="0.2">
      <c r="F766" s="5"/>
    </row>
    <row r="767" spans="6:6" x14ac:dyDescent="0.2">
      <c r="F767" s="5"/>
    </row>
    <row r="768" spans="6:6" x14ac:dyDescent="0.2">
      <c r="F768" s="5"/>
    </row>
    <row r="769" spans="6:6" x14ac:dyDescent="0.2">
      <c r="F769" s="5"/>
    </row>
    <row r="770" spans="6:6" x14ac:dyDescent="0.2">
      <c r="F770" s="5"/>
    </row>
    <row r="771" spans="6:6" x14ac:dyDescent="0.2">
      <c r="F771" s="5"/>
    </row>
    <row r="772" spans="6:6" x14ac:dyDescent="0.2">
      <c r="F772" s="5"/>
    </row>
    <row r="773" spans="6:6" x14ac:dyDescent="0.2">
      <c r="F773" s="5"/>
    </row>
    <row r="774" spans="6:6" x14ac:dyDescent="0.2">
      <c r="F774" s="5"/>
    </row>
    <row r="775" spans="6:6" x14ac:dyDescent="0.2">
      <c r="F775" s="5"/>
    </row>
    <row r="776" spans="6:6" x14ac:dyDescent="0.2">
      <c r="F776" s="5"/>
    </row>
    <row r="777" spans="6:6" x14ac:dyDescent="0.2">
      <c r="F777" s="5"/>
    </row>
    <row r="778" spans="6:6" x14ac:dyDescent="0.2">
      <c r="F778" s="5"/>
    </row>
    <row r="779" spans="6:6" x14ac:dyDescent="0.2">
      <c r="F779" s="5"/>
    </row>
    <row r="780" spans="6:6" x14ac:dyDescent="0.2">
      <c r="F780" s="5"/>
    </row>
    <row r="781" spans="6:6" x14ac:dyDescent="0.2">
      <c r="F781" s="5"/>
    </row>
    <row r="782" spans="6:6" x14ac:dyDescent="0.2">
      <c r="F782" s="5"/>
    </row>
    <row r="783" spans="6:6" x14ac:dyDescent="0.2">
      <c r="F783" s="5"/>
    </row>
    <row r="784" spans="6:6" x14ac:dyDescent="0.2">
      <c r="F784" s="5"/>
    </row>
    <row r="785" spans="6:6" x14ac:dyDescent="0.2">
      <c r="F785" s="5"/>
    </row>
    <row r="786" spans="6:6" x14ac:dyDescent="0.2">
      <c r="F786" s="5"/>
    </row>
    <row r="787" spans="6:6" x14ac:dyDescent="0.2">
      <c r="F787" s="5"/>
    </row>
    <row r="788" spans="6:6" x14ac:dyDescent="0.2">
      <c r="F788" s="5"/>
    </row>
    <row r="789" spans="6:6" x14ac:dyDescent="0.2">
      <c r="F789" s="5"/>
    </row>
    <row r="790" spans="6:6" x14ac:dyDescent="0.2">
      <c r="F790" s="5"/>
    </row>
    <row r="791" spans="6:6" x14ac:dyDescent="0.2">
      <c r="F791" s="5"/>
    </row>
    <row r="792" spans="6:6" x14ac:dyDescent="0.2">
      <c r="F792" s="5"/>
    </row>
    <row r="793" spans="6:6" x14ac:dyDescent="0.2">
      <c r="F793" s="5"/>
    </row>
    <row r="794" spans="6:6" x14ac:dyDescent="0.2">
      <c r="F794" s="5"/>
    </row>
    <row r="795" spans="6:6" x14ac:dyDescent="0.2">
      <c r="F795" s="5"/>
    </row>
    <row r="796" spans="6:6" x14ac:dyDescent="0.2">
      <c r="F796" s="5"/>
    </row>
    <row r="797" spans="6:6" x14ac:dyDescent="0.2">
      <c r="F797" s="5"/>
    </row>
    <row r="798" spans="6:6" x14ac:dyDescent="0.2">
      <c r="F798" s="5"/>
    </row>
    <row r="799" spans="6:6" x14ac:dyDescent="0.2">
      <c r="F799" s="5"/>
    </row>
    <row r="800" spans="6:6" x14ac:dyDescent="0.2">
      <c r="F800" s="5"/>
    </row>
    <row r="801" spans="6:6" x14ac:dyDescent="0.2">
      <c r="F801" s="5"/>
    </row>
    <row r="802" spans="6:6" x14ac:dyDescent="0.2">
      <c r="F802" s="5"/>
    </row>
    <row r="803" spans="6:6" x14ac:dyDescent="0.2">
      <c r="F803" s="5"/>
    </row>
    <row r="804" spans="6:6" x14ac:dyDescent="0.2">
      <c r="F804" s="5"/>
    </row>
    <row r="805" spans="6:6" x14ac:dyDescent="0.2">
      <c r="F805" s="5"/>
    </row>
    <row r="806" spans="6:6" x14ac:dyDescent="0.2">
      <c r="F806" s="5"/>
    </row>
    <row r="807" spans="6:6" x14ac:dyDescent="0.2">
      <c r="F807" s="5"/>
    </row>
    <row r="808" spans="6:6" x14ac:dyDescent="0.2">
      <c r="F808" s="5"/>
    </row>
    <row r="809" spans="6:6" x14ac:dyDescent="0.2">
      <c r="F809" s="5"/>
    </row>
    <row r="810" spans="6:6" x14ac:dyDescent="0.2">
      <c r="F810" s="5"/>
    </row>
    <row r="811" spans="6:6" x14ac:dyDescent="0.2">
      <c r="F811" s="5"/>
    </row>
    <row r="812" spans="6:6" x14ac:dyDescent="0.2">
      <c r="F812" s="5"/>
    </row>
    <row r="813" spans="6:6" x14ac:dyDescent="0.2">
      <c r="F813" s="5"/>
    </row>
    <row r="814" spans="6:6" x14ac:dyDescent="0.2">
      <c r="F814" s="5"/>
    </row>
    <row r="815" spans="6:6" x14ac:dyDescent="0.2">
      <c r="F815" s="5"/>
    </row>
    <row r="816" spans="6:6" x14ac:dyDescent="0.2">
      <c r="F816" s="5"/>
    </row>
    <row r="817" spans="6:6" x14ac:dyDescent="0.2">
      <c r="F817" s="5"/>
    </row>
    <row r="818" spans="6:6" x14ac:dyDescent="0.2">
      <c r="F818" s="5"/>
    </row>
    <row r="819" spans="6:6" x14ac:dyDescent="0.2">
      <c r="F819" s="5"/>
    </row>
    <row r="820" spans="6:6" x14ac:dyDescent="0.2">
      <c r="F820" s="5"/>
    </row>
    <row r="821" spans="6:6" x14ac:dyDescent="0.2">
      <c r="F821" s="5"/>
    </row>
    <row r="822" spans="6:6" x14ac:dyDescent="0.2">
      <c r="F822" s="5"/>
    </row>
    <row r="823" spans="6:6" x14ac:dyDescent="0.2">
      <c r="F823" s="5"/>
    </row>
    <row r="824" spans="6:6" x14ac:dyDescent="0.2">
      <c r="F824" s="5"/>
    </row>
    <row r="825" spans="6:6" x14ac:dyDescent="0.2">
      <c r="F825" s="5"/>
    </row>
    <row r="826" spans="6:6" x14ac:dyDescent="0.2">
      <c r="F826" s="5"/>
    </row>
    <row r="827" spans="6:6" x14ac:dyDescent="0.2">
      <c r="F827" s="5"/>
    </row>
    <row r="828" spans="6:6" x14ac:dyDescent="0.2">
      <c r="F828" s="5"/>
    </row>
    <row r="829" spans="6:6" x14ac:dyDescent="0.2">
      <c r="F829" s="5"/>
    </row>
    <row r="830" spans="6:6" x14ac:dyDescent="0.2">
      <c r="F830" s="5"/>
    </row>
    <row r="831" spans="6:6" x14ac:dyDescent="0.2">
      <c r="F831" s="5"/>
    </row>
    <row r="832" spans="6:6" x14ac:dyDescent="0.2">
      <c r="F832" s="5"/>
    </row>
    <row r="833" spans="6:6" x14ac:dyDescent="0.2">
      <c r="F833" s="5"/>
    </row>
    <row r="834" spans="6:6" x14ac:dyDescent="0.2">
      <c r="F834" s="5"/>
    </row>
    <row r="835" spans="6:6" x14ac:dyDescent="0.2">
      <c r="F835" s="5"/>
    </row>
    <row r="836" spans="6:6" x14ac:dyDescent="0.2">
      <c r="F836" s="5"/>
    </row>
    <row r="837" spans="6:6" x14ac:dyDescent="0.2">
      <c r="F837" s="5"/>
    </row>
    <row r="838" spans="6:6" x14ac:dyDescent="0.2">
      <c r="F838" s="5"/>
    </row>
    <row r="839" spans="6:6" x14ac:dyDescent="0.2">
      <c r="F839" s="5"/>
    </row>
    <row r="840" spans="6:6" x14ac:dyDescent="0.2">
      <c r="F840" s="5"/>
    </row>
    <row r="841" spans="6:6" x14ac:dyDescent="0.2">
      <c r="F841" s="5"/>
    </row>
    <row r="842" spans="6:6" x14ac:dyDescent="0.2">
      <c r="F842" s="5"/>
    </row>
    <row r="843" spans="6:6" x14ac:dyDescent="0.2">
      <c r="F843" s="5"/>
    </row>
    <row r="844" spans="6:6" x14ac:dyDescent="0.2">
      <c r="F844" s="5"/>
    </row>
    <row r="845" spans="6:6" x14ac:dyDescent="0.2">
      <c r="F845" s="5"/>
    </row>
    <row r="846" spans="6:6" x14ac:dyDescent="0.2">
      <c r="F846" s="5"/>
    </row>
    <row r="847" spans="6:6" x14ac:dyDescent="0.2">
      <c r="F847" s="5"/>
    </row>
    <row r="848" spans="6:6" x14ac:dyDescent="0.2">
      <c r="F848" s="5"/>
    </row>
    <row r="849" spans="6:6" x14ac:dyDescent="0.2">
      <c r="F849" s="5"/>
    </row>
    <row r="850" spans="6:6" x14ac:dyDescent="0.2">
      <c r="F850" s="5"/>
    </row>
    <row r="851" spans="6:6" x14ac:dyDescent="0.2">
      <c r="F851" s="5"/>
    </row>
    <row r="852" spans="6:6" x14ac:dyDescent="0.2">
      <c r="F852" s="5"/>
    </row>
    <row r="853" spans="6:6" x14ac:dyDescent="0.2">
      <c r="F853" s="5"/>
    </row>
    <row r="854" spans="6:6" x14ac:dyDescent="0.2">
      <c r="F854" s="5"/>
    </row>
    <row r="855" spans="6:6" x14ac:dyDescent="0.2">
      <c r="F855" s="5"/>
    </row>
    <row r="856" spans="6:6" x14ac:dyDescent="0.2">
      <c r="F856" s="5"/>
    </row>
    <row r="857" spans="6:6" x14ac:dyDescent="0.2">
      <c r="F857" s="5"/>
    </row>
    <row r="858" spans="6:6" x14ac:dyDescent="0.2">
      <c r="F858" s="5"/>
    </row>
    <row r="859" spans="6:6" x14ac:dyDescent="0.2">
      <c r="F859" s="5"/>
    </row>
    <row r="860" spans="6:6" x14ac:dyDescent="0.2">
      <c r="F860" s="5"/>
    </row>
    <row r="861" spans="6:6" x14ac:dyDescent="0.2">
      <c r="F861" s="5"/>
    </row>
    <row r="862" spans="6:6" x14ac:dyDescent="0.2">
      <c r="F862" s="5"/>
    </row>
    <row r="863" spans="6:6" x14ac:dyDescent="0.2">
      <c r="F863" s="5"/>
    </row>
    <row r="864" spans="6:6" x14ac:dyDescent="0.2">
      <c r="F864" s="5"/>
    </row>
    <row r="865" spans="6:6" x14ac:dyDescent="0.2">
      <c r="F865" s="5"/>
    </row>
    <row r="866" spans="6:6" x14ac:dyDescent="0.2">
      <c r="F866" s="5"/>
    </row>
    <row r="867" spans="6:6" x14ac:dyDescent="0.2">
      <c r="F867" s="5"/>
    </row>
    <row r="868" spans="6:6" x14ac:dyDescent="0.2">
      <c r="F868" s="5"/>
    </row>
    <row r="869" spans="6:6" x14ac:dyDescent="0.2">
      <c r="F869" s="5"/>
    </row>
    <row r="870" spans="6:6" x14ac:dyDescent="0.2">
      <c r="F870" s="5"/>
    </row>
    <row r="871" spans="6:6" x14ac:dyDescent="0.2">
      <c r="F871" s="5"/>
    </row>
    <row r="872" spans="6:6" x14ac:dyDescent="0.2">
      <c r="F872" s="5"/>
    </row>
    <row r="873" spans="6:6" x14ac:dyDescent="0.2">
      <c r="F873" s="5"/>
    </row>
    <row r="874" spans="6:6" x14ac:dyDescent="0.2">
      <c r="F874" s="5"/>
    </row>
    <row r="875" spans="6:6" x14ac:dyDescent="0.2">
      <c r="F875" s="5"/>
    </row>
    <row r="876" spans="6:6" x14ac:dyDescent="0.2">
      <c r="F876" s="5"/>
    </row>
    <row r="877" spans="6:6" x14ac:dyDescent="0.2">
      <c r="F877" s="5"/>
    </row>
    <row r="878" spans="6:6" x14ac:dyDescent="0.2">
      <c r="F878" s="5"/>
    </row>
    <row r="879" spans="6:6" x14ac:dyDescent="0.2">
      <c r="F879" s="5"/>
    </row>
    <row r="880" spans="6:6" x14ac:dyDescent="0.2">
      <c r="F880" s="5"/>
    </row>
    <row r="881" spans="6:6" x14ac:dyDescent="0.2">
      <c r="F881" s="5"/>
    </row>
    <row r="882" spans="6:6" x14ac:dyDescent="0.2">
      <c r="F882" s="5"/>
    </row>
    <row r="883" spans="6:6" x14ac:dyDescent="0.2">
      <c r="F883" s="5"/>
    </row>
    <row r="884" spans="6:6" x14ac:dyDescent="0.2">
      <c r="F884" s="5"/>
    </row>
    <row r="885" spans="6:6" x14ac:dyDescent="0.2">
      <c r="F885" s="5"/>
    </row>
    <row r="886" spans="6:6" x14ac:dyDescent="0.2">
      <c r="F886" s="5"/>
    </row>
    <row r="887" spans="6:6" x14ac:dyDescent="0.2">
      <c r="F887" s="5"/>
    </row>
    <row r="888" spans="6:6" x14ac:dyDescent="0.2">
      <c r="F888" s="5"/>
    </row>
    <row r="889" spans="6:6" x14ac:dyDescent="0.2">
      <c r="F889" s="5"/>
    </row>
    <row r="890" spans="6:6" x14ac:dyDescent="0.2">
      <c r="F890" s="5"/>
    </row>
    <row r="891" spans="6:6" x14ac:dyDescent="0.2">
      <c r="F891" s="5"/>
    </row>
    <row r="892" spans="6:6" x14ac:dyDescent="0.2">
      <c r="F892" s="5"/>
    </row>
    <row r="893" spans="6:6" x14ac:dyDescent="0.2">
      <c r="F893" s="5"/>
    </row>
    <row r="894" spans="6:6" x14ac:dyDescent="0.2">
      <c r="F894" s="5"/>
    </row>
    <row r="895" spans="6:6" x14ac:dyDescent="0.2">
      <c r="F895" s="5"/>
    </row>
    <row r="896" spans="6:6" x14ac:dyDescent="0.2">
      <c r="F896" s="5"/>
    </row>
    <row r="897" spans="6:6" x14ac:dyDescent="0.2">
      <c r="F897" s="5"/>
    </row>
    <row r="898" spans="6:6" x14ac:dyDescent="0.2">
      <c r="F898" s="5"/>
    </row>
    <row r="899" spans="6:6" x14ac:dyDescent="0.2">
      <c r="F899" s="5"/>
    </row>
    <row r="900" spans="6:6" x14ac:dyDescent="0.2">
      <c r="F900" s="5"/>
    </row>
    <row r="901" spans="6:6" x14ac:dyDescent="0.2">
      <c r="F901" s="5"/>
    </row>
    <row r="902" spans="6:6" x14ac:dyDescent="0.2">
      <c r="F902" s="5"/>
    </row>
    <row r="903" spans="6:6" x14ac:dyDescent="0.2">
      <c r="F903" s="5"/>
    </row>
    <row r="904" spans="6:6" x14ac:dyDescent="0.2">
      <c r="F904" s="5"/>
    </row>
    <row r="905" spans="6:6" x14ac:dyDescent="0.2">
      <c r="F905" s="5"/>
    </row>
    <row r="906" spans="6:6" x14ac:dyDescent="0.2">
      <c r="F906" s="5"/>
    </row>
    <row r="907" spans="6:6" x14ac:dyDescent="0.2">
      <c r="F907" s="5"/>
    </row>
    <row r="908" spans="6:6" x14ac:dyDescent="0.2">
      <c r="F908" s="5"/>
    </row>
    <row r="909" spans="6:6" x14ac:dyDescent="0.2">
      <c r="F909" s="5"/>
    </row>
    <row r="910" spans="6:6" x14ac:dyDescent="0.2">
      <c r="F910" s="5"/>
    </row>
    <row r="911" spans="6:6" x14ac:dyDescent="0.2">
      <c r="F911" s="5"/>
    </row>
    <row r="912" spans="6:6" x14ac:dyDescent="0.2">
      <c r="F912" s="5"/>
    </row>
    <row r="913" spans="6:6" x14ac:dyDescent="0.2">
      <c r="F913" s="5"/>
    </row>
    <row r="914" spans="6:6" x14ac:dyDescent="0.2">
      <c r="F914" s="5"/>
    </row>
    <row r="915" spans="6:6" x14ac:dyDescent="0.2">
      <c r="F915" s="5"/>
    </row>
    <row r="916" spans="6:6" x14ac:dyDescent="0.2">
      <c r="F916" s="5"/>
    </row>
    <row r="917" spans="6:6" x14ac:dyDescent="0.2">
      <c r="F917" s="5"/>
    </row>
    <row r="918" spans="6:6" x14ac:dyDescent="0.2">
      <c r="F918" s="5"/>
    </row>
    <row r="919" spans="6:6" x14ac:dyDescent="0.2">
      <c r="F919" s="5"/>
    </row>
    <row r="920" spans="6:6" x14ac:dyDescent="0.2">
      <c r="F920" s="5"/>
    </row>
    <row r="921" spans="6:6" x14ac:dyDescent="0.2">
      <c r="F921" s="5"/>
    </row>
    <row r="922" spans="6:6" x14ac:dyDescent="0.2">
      <c r="F922" s="5"/>
    </row>
    <row r="923" spans="6:6" x14ac:dyDescent="0.2">
      <c r="F923" s="5"/>
    </row>
    <row r="924" spans="6:6" x14ac:dyDescent="0.2">
      <c r="F924" s="5"/>
    </row>
    <row r="925" spans="6:6" x14ac:dyDescent="0.2">
      <c r="F925" s="5"/>
    </row>
    <row r="926" spans="6:6" x14ac:dyDescent="0.2">
      <c r="F926" s="5"/>
    </row>
    <row r="927" spans="6:6" x14ac:dyDescent="0.2">
      <c r="F927" s="5"/>
    </row>
    <row r="928" spans="6:6" x14ac:dyDescent="0.2">
      <c r="F928" s="5"/>
    </row>
    <row r="929" spans="6:6" x14ac:dyDescent="0.2">
      <c r="F929" s="5"/>
    </row>
    <row r="930" spans="6:6" x14ac:dyDescent="0.2">
      <c r="F930" s="5"/>
    </row>
    <row r="931" spans="6:6" x14ac:dyDescent="0.2">
      <c r="F931" s="5"/>
    </row>
    <row r="932" spans="6:6" x14ac:dyDescent="0.2">
      <c r="F932" s="5"/>
    </row>
    <row r="933" spans="6:6" x14ac:dyDescent="0.2">
      <c r="F933" s="5"/>
    </row>
    <row r="934" spans="6:6" x14ac:dyDescent="0.2">
      <c r="F934" s="5"/>
    </row>
    <row r="935" spans="6:6" x14ac:dyDescent="0.2">
      <c r="F935" s="5"/>
    </row>
    <row r="936" spans="6:6" x14ac:dyDescent="0.2">
      <c r="F936" s="5"/>
    </row>
    <row r="937" spans="6:6" x14ac:dyDescent="0.2">
      <c r="F937" s="5"/>
    </row>
    <row r="938" spans="6:6" x14ac:dyDescent="0.2">
      <c r="F938" s="5"/>
    </row>
    <row r="939" spans="6:6" x14ac:dyDescent="0.2">
      <c r="F939" s="5"/>
    </row>
    <row r="940" spans="6:6" x14ac:dyDescent="0.2">
      <c r="F940" s="5"/>
    </row>
    <row r="941" spans="6:6" x14ac:dyDescent="0.2">
      <c r="F941" s="5"/>
    </row>
    <row r="942" spans="6:6" x14ac:dyDescent="0.2">
      <c r="F942" s="5"/>
    </row>
    <row r="943" spans="6:6" x14ac:dyDescent="0.2">
      <c r="F943" s="5"/>
    </row>
    <row r="944" spans="6:6" x14ac:dyDescent="0.2">
      <c r="F944" s="5"/>
    </row>
    <row r="945" spans="6:6" x14ac:dyDescent="0.2">
      <c r="F945" s="5"/>
    </row>
    <row r="946" spans="6:6" x14ac:dyDescent="0.2">
      <c r="F946" s="5"/>
    </row>
    <row r="947" spans="6:6" x14ac:dyDescent="0.2">
      <c r="F947" s="5"/>
    </row>
    <row r="948" spans="6:6" x14ac:dyDescent="0.2">
      <c r="F948" s="5"/>
    </row>
    <row r="949" spans="6:6" x14ac:dyDescent="0.2">
      <c r="F949" s="5"/>
    </row>
    <row r="950" spans="6:6" x14ac:dyDescent="0.2">
      <c r="F950" s="5"/>
    </row>
    <row r="951" spans="6:6" x14ac:dyDescent="0.2">
      <c r="F951" s="5"/>
    </row>
    <row r="952" spans="6:6" x14ac:dyDescent="0.2">
      <c r="F952" s="5"/>
    </row>
    <row r="953" spans="6:6" x14ac:dyDescent="0.2">
      <c r="F953" s="5"/>
    </row>
    <row r="954" spans="6:6" x14ac:dyDescent="0.2">
      <c r="F954" s="5"/>
    </row>
    <row r="955" spans="6:6" x14ac:dyDescent="0.2">
      <c r="F955" s="5"/>
    </row>
    <row r="956" spans="6:6" x14ac:dyDescent="0.2">
      <c r="F956" s="5"/>
    </row>
    <row r="957" spans="6:6" x14ac:dyDescent="0.2">
      <c r="F957" s="5"/>
    </row>
    <row r="958" spans="6:6" x14ac:dyDescent="0.2">
      <c r="F958" s="5"/>
    </row>
    <row r="959" spans="6:6" x14ac:dyDescent="0.2">
      <c r="F959" s="5"/>
    </row>
    <row r="960" spans="6:6" x14ac:dyDescent="0.2">
      <c r="F960" s="5"/>
    </row>
    <row r="961" spans="6:6" x14ac:dyDescent="0.2">
      <c r="F961" s="5"/>
    </row>
    <row r="962" spans="6:6" x14ac:dyDescent="0.2">
      <c r="F962" s="5"/>
    </row>
    <row r="963" spans="6:6" x14ac:dyDescent="0.2">
      <c r="F963" s="5"/>
    </row>
    <row r="964" spans="6:6" x14ac:dyDescent="0.2">
      <c r="F964" s="5"/>
    </row>
    <row r="965" spans="6:6" x14ac:dyDescent="0.2">
      <c r="F965" s="5"/>
    </row>
    <row r="966" spans="6:6" x14ac:dyDescent="0.2">
      <c r="F966" s="5"/>
    </row>
    <row r="967" spans="6:6" x14ac:dyDescent="0.2">
      <c r="F967" s="5"/>
    </row>
    <row r="968" spans="6:6" x14ac:dyDescent="0.2">
      <c r="F968" s="5"/>
    </row>
    <row r="969" spans="6:6" x14ac:dyDescent="0.2">
      <c r="F969" s="5"/>
    </row>
    <row r="970" spans="6:6" x14ac:dyDescent="0.2">
      <c r="F970" s="5"/>
    </row>
    <row r="971" spans="6:6" x14ac:dyDescent="0.2">
      <c r="F971" s="5"/>
    </row>
    <row r="972" spans="6:6" x14ac:dyDescent="0.2">
      <c r="F972" s="5"/>
    </row>
    <row r="973" spans="6:6" x14ac:dyDescent="0.2">
      <c r="F973" s="5"/>
    </row>
    <row r="974" spans="6:6" x14ac:dyDescent="0.2">
      <c r="F974" s="5"/>
    </row>
    <row r="975" spans="6:6" x14ac:dyDescent="0.2">
      <c r="F975" s="5"/>
    </row>
    <row r="976" spans="6:6" x14ac:dyDescent="0.2">
      <c r="F976" s="5"/>
    </row>
    <row r="977" spans="6:6" x14ac:dyDescent="0.2">
      <c r="F977" s="5"/>
    </row>
    <row r="978" spans="6:6" x14ac:dyDescent="0.2">
      <c r="F978" s="5"/>
    </row>
    <row r="979" spans="6:6" x14ac:dyDescent="0.2">
      <c r="F979" s="5"/>
    </row>
    <row r="980" spans="6:6" x14ac:dyDescent="0.2">
      <c r="F980" s="5"/>
    </row>
    <row r="981" spans="6:6" x14ac:dyDescent="0.2">
      <c r="F981" s="5"/>
    </row>
    <row r="982" spans="6:6" x14ac:dyDescent="0.2">
      <c r="F982" s="5"/>
    </row>
    <row r="983" spans="6:6" x14ac:dyDescent="0.2">
      <c r="F983" s="5"/>
    </row>
    <row r="984" spans="6:6" x14ac:dyDescent="0.2">
      <c r="F984" s="5"/>
    </row>
    <row r="985" spans="6:6" x14ac:dyDescent="0.2">
      <c r="F985" s="5"/>
    </row>
    <row r="986" spans="6:6" x14ac:dyDescent="0.2">
      <c r="F986" s="5"/>
    </row>
    <row r="987" spans="6:6" x14ac:dyDescent="0.2">
      <c r="F987" s="5"/>
    </row>
    <row r="988" spans="6:6" x14ac:dyDescent="0.2">
      <c r="F988" s="5"/>
    </row>
    <row r="989" spans="6:6" x14ac:dyDescent="0.2">
      <c r="F989" s="5"/>
    </row>
    <row r="990" spans="6:6" x14ac:dyDescent="0.2">
      <c r="F990" s="5"/>
    </row>
    <row r="991" spans="6:6" x14ac:dyDescent="0.2">
      <c r="F991" s="5"/>
    </row>
    <row r="992" spans="6:6" x14ac:dyDescent="0.2">
      <c r="F992" s="5"/>
    </row>
    <row r="993" spans="6:6" x14ac:dyDescent="0.2">
      <c r="F993" s="5"/>
    </row>
    <row r="994" spans="6:6" x14ac:dyDescent="0.2">
      <c r="F994" s="5"/>
    </row>
    <row r="995" spans="6:6" x14ac:dyDescent="0.2">
      <c r="F995" s="5"/>
    </row>
    <row r="996" spans="6:6" x14ac:dyDescent="0.2">
      <c r="F996" s="5"/>
    </row>
    <row r="997" spans="6:6" x14ac:dyDescent="0.2">
      <c r="F997" s="5"/>
    </row>
    <row r="998" spans="6:6" x14ac:dyDescent="0.2">
      <c r="F998" s="5"/>
    </row>
    <row r="999" spans="6:6" x14ac:dyDescent="0.2">
      <c r="F999" s="5"/>
    </row>
    <row r="1000" spans="6:6" x14ac:dyDescent="0.2">
      <c r="F1000" s="5"/>
    </row>
    <row r="1001" spans="6:6" x14ac:dyDescent="0.2">
      <c r="F1001" s="5"/>
    </row>
    <row r="1002" spans="6:6" x14ac:dyDescent="0.2">
      <c r="F1002" s="5"/>
    </row>
    <row r="1003" spans="6:6" x14ac:dyDescent="0.2">
      <c r="F1003" s="5"/>
    </row>
    <row r="1004" spans="6:6" x14ac:dyDescent="0.2">
      <c r="F1004" s="5"/>
    </row>
    <row r="1005" spans="6:6" x14ac:dyDescent="0.2">
      <c r="F1005" s="5"/>
    </row>
    <row r="1006" spans="6:6" x14ac:dyDescent="0.2">
      <c r="F1006" s="5"/>
    </row>
    <row r="1007" spans="6:6" x14ac:dyDescent="0.2">
      <c r="F1007" s="5"/>
    </row>
    <row r="1008" spans="6:6" x14ac:dyDescent="0.2">
      <c r="F1008" s="5"/>
    </row>
    <row r="1009" spans="6:6" x14ac:dyDescent="0.2">
      <c r="F1009" s="5"/>
    </row>
    <row r="1010" spans="6:6" x14ac:dyDescent="0.2">
      <c r="F1010" s="5"/>
    </row>
    <row r="1011" spans="6:6" x14ac:dyDescent="0.2">
      <c r="F1011" s="5"/>
    </row>
    <row r="1012" spans="6:6" x14ac:dyDescent="0.2">
      <c r="F1012" s="5"/>
    </row>
    <row r="1013" spans="6:6" x14ac:dyDescent="0.2">
      <c r="F1013" s="5"/>
    </row>
    <row r="1014" spans="6:6" x14ac:dyDescent="0.2">
      <c r="F1014" s="5"/>
    </row>
    <row r="1015" spans="6:6" x14ac:dyDescent="0.2">
      <c r="F1015" s="5"/>
    </row>
    <row r="1016" spans="6:6" x14ac:dyDescent="0.2">
      <c r="F1016" s="5"/>
    </row>
    <row r="1017" spans="6:6" x14ac:dyDescent="0.2">
      <c r="F1017" s="5"/>
    </row>
    <row r="1018" spans="6:6" x14ac:dyDescent="0.2">
      <c r="F1018" s="5"/>
    </row>
    <row r="1019" spans="6:6" x14ac:dyDescent="0.2">
      <c r="F1019" s="5"/>
    </row>
    <row r="1020" spans="6:6" x14ac:dyDescent="0.2">
      <c r="F1020" s="5"/>
    </row>
    <row r="1021" spans="6:6" x14ac:dyDescent="0.2">
      <c r="F1021" s="5"/>
    </row>
    <row r="1022" spans="6:6" x14ac:dyDescent="0.2">
      <c r="F1022" s="5"/>
    </row>
    <row r="1023" spans="6:6" x14ac:dyDescent="0.2">
      <c r="F1023" s="5"/>
    </row>
    <row r="1024" spans="6:6" x14ac:dyDescent="0.2">
      <c r="F1024" s="5"/>
    </row>
    <row r="1025" spans="6:6" x14ac:dyDescent="0.2">
      <c r="F1025" s="5"/>
    </row>
    <row r="1026" spans="6:6" x14ac:dyDescent="0.2">
      <c r="F1026" s="5"/>
    </row>
    <row r="1027" spans="6:6" x14ac:dyDescent="0.2">
      <c r="F1027" s="5"/>
    </row>
    <row r="1028" spans="6:6" x14ac:dyDescent="0.2">
      <c r="F1028" s="5"/>
    </row>
    <row r="1029" spans="6:6" x14ac:dyDescent="0.2">
      <c r="F1029" s="5"/>
    </row>
    <row r="1030" spans="6:6" x14ac:dyDescent="0.2">
      <c r="F1030" s="5"/>
    </row>
    <row r="1031" spans="6:6" x14ac:dyDescent="0.2">
      <c r="F1031" s="5"/>
    </row>
    <row r="1032" spans="6:6" x14ac:dyDescent="0.2">
      <c r="F1032" s="5"/>
    </row>
    <row r="1033" spans="6:6" x14ac:dyDescent="0.2">
      <c r="F1033" s="5"/>
    </row>
    <row r="1034" spans="6:6" x14ac:dyDescent="0.2">
      <c r="F1034" s="5"/>
    </row>
    <row r="1035" spans="6:6" x14ac:dyDescent="0.2">
      <c r="F1035" s="5"/>
    </row>
    <row r="1036" spans="6:6" x14ac:dyDescent="0.2">
      <c r="F1036" s="5"/>
    </row>
    <row r="1037" spans="6:6" x14ac:dyDescent="0.2">
      <c r="F1037" s="5"/>
    </row>
    <row r="1038" spans="6:6" x14ac:dyDescent="0.2">
      <c r="F1038" s="5"/>
    </row>
    <row r="1039" spans="6:6" x14ac:dyDescent="0.2">
      <c r="F1039" s="5"/>
    </row>
    <row r="1040" spans="6:6" x14ac:dyDescent="0.2">
      <c r="F1040" s="5"/>
    </row>
    <row r="1041" spans="6:6" x14ac:dyDescent="0.2">
      <c r="F1041" s="5"/>
    </row>
    <row r="1042" spans="6:6" x14ac:dyDescent="0.2">
      <c r="F1042" s="5"/>
    </row>
    <row r="1043" spans="6:6" x14ac:dyDescent="0.2">
      <c r="F1043" s="5"/>
    </row>
    <row r="1044" spans="6:6" x14ac:dyDescent="0.2">
      <c r="F1044" s="5"/>
    </row>
    <row r="1045" spans="6:6" x14ac:dyDescent="0.2">
      <c r="F1045" s="5"/>
    </row>
    <row r="1046" spans="6:6" x14ac:dyDescent="0.2">
      <c r="F1046" s="5"/>
    </row>
    <row r="1047" spans="6:6" x14ac:dyDescent="0.2">
      <c r="F1047" s="5"/>
    </row>
    <row r="1048" spans="6:6" x14ac:dyDescent="0.2">
      <c r="F1048" s="5"/>
    </row>
    <row r="1049" spans="6:6" x14ac:dyDescent="0.2">
      <c r="F1049" s="5"/>
    </row>
    <row r="1050" spans="6:6" x14ac:dyDescent="0.2">
      <c r="F1050" s="5"/>
    </row>
    <row r="1051" spans="6:6" x14ac:dyDescent="0.2">
      <c r="F1051" s="5"/>
    </row>
    <row r="1052" spans="6:6" x14ac:dyDescent="0.2">
      <c r="F1052" s="5"/>
    </row>
    <row r="1053" spans="6:6" x14ac:dyDescent="0.2">
      <c r="F1053" s="5"/>
    </row>
    <row r="1054" spans="6:6" x14ac:dyDescent="0.2">
      <c r="F1054" s="5"/>
    </row>
    <row r="1055" spans="6:6" x14ac:dyDescent="0.2">
      <c r="F1055" s="5"/>
    </row>
    <row r="1056" spans="6:6" x14ac:dyDescent="0.2">
      <c r="F1056" s="5"/>
    </row>
    <row r="1057" spans="6:6" x14ac:dyDescent="0.2">
      <c r="F1057" s="5"/>
    </row>
    <row r="1058" spans="6:6" x14ac:dyDescent="0.2">
      <c r="F1058" s="5"/>
    </row>
    <row r="1059" spans="6:6" x14ac:dyDescent="0.2">
      <c r="F1059" s="5"/>
    </row>
    <row r="1060" spans="6:6" x14ac:dyDescent="0.2">
      <c r="F1060" s="5"/>
    </row>
    <row r="1061" spans="6:6" x14ac:dyDescent="0.2">
      <c r="F1061" s="5"/>
    </row>
    <row r="1062" spans="6:6" x14ac:dyDescent="0.2">
      <c r="F1062" s="5"/>
    </row>
    <row r="1063" spans="6:6" x14ac:dyDescent="0.2">
      <c r="F1063" s="5"/>
    </row>
    <row r="1064" spans="6:6" x14ac:dyDescent="0.2">
      <c r="F1064" s="5"/>
    </row>
    <row r="1065" spans="6:6" x14ac:dyDescent="0.2">
      <c r="F1065" s="5"/>
    </row>
    <row r="1066" spans="6:6" x14ac:dyDescent="0.2">
      <c r="F1066" s="5"/>
    </row>
    <row r="1067" spans="6:6" x14ac:dyDescent="0.2">
      <c r="F1067" s="5"/>
    </row>
    <row r="1068" spans="6:6" x14ac:dyDescent="0.2">
      <c r="F1068" s="5"/>
    </row>
    <row r="1069" spans="6:6" x14ac:dyDescent="0.2">
      <c r="F1069" s="5"/>
    </row>
    <row r="1070" spans="6:6" x14ac:dyDescent="0.2">
      <c r="F1070" s="5"/>
    </row>
    <row r="1071" spans="6:6" x14ac:dyDescent="0.2">
      <c r="F1071" s="5"/>
    </row>
    <row r="1072" spans="6:6" x14ac:dyDescent="0.2">
      <c r="F1072" s="5"/>
    </row>
    <row r="1073" spans="6:6" x14ac:dyDescent="0.2">
      <c r="F1073" s="5"/>
    </row>
    <row r="1074" spans="6:6" x14ac:dyDescent="0.2">
      <c r="F1074" s="5"/>
    </row>
    <row r="1075" spans="6:6" x14ac:dyDescent="0.2">
      <c r="F1075" s="5"/>
    </row>
    <row r="1076" spans="6:6" x14ac:dyDescent="0.2">
      <c r="F1076" s="5"/>
    </row>
    <row r="1077" spans="6:6" x14ac:dyDescent="0.2">
      <c r="F1077" s="5"/>
    </row>
    <row r="1078" spans="6:6" x14ac:dyDescent="0.2">
      <c r="F1078" s="5"/>
    </row>
    <row r="1079" spans="6:6" x14ac:dyDescent="0.2">
      <c r="F1079" s="5"/>
    </row>
    <row r="1080" spans="6:6" x14ac:dyDescent="0.2">
      <c r="F1080" s="5"/>
    </row>
    <row r="1081" spans="6:6" x14ac:dyDescent="0.2">
      <c r="F1081" s="5"/>
    </row>
    <row r="1082" spans="6:6" x14ac:dyDescent="0.2">
      <c r="F1082" s="5"/>
    </row>
    <row r="1083" spans="6:6" x14ac:dyDescent="0.2">
      <c r="F1083" s="5"/>
    </row>
    <row r="1084" spans="6:6" x14ac:dyDescent="0.2">
      <c r="F1084" s="5"/>
    </row>
    <row r="1085" spans="6:6" x14ac:dyDescent="0.2">
      <c r="F1085" s="5"/>
    </row>
    <row r="1086" spans="6:6" x14ac:dyDescent="0.2">
      <c r="F1086" s="5"/>
    </row>
    <row r="1087" spans="6:6" x14ac:dyDescent="0.2">
      <c r="F1087" s="5"/>
    </row>
    <row r="1088" spans="6:6" x14ac:dyDescent="0.2">
      <c r="F1088" s="5"/>
    </row>
    <row r="1089" spans="6:6" x14ac:dyDescent="0.2">
      <c r="F1089" s="5"/>
    </row>
    <row r="1090" spans="6:6" x14ac:dyDescent="0.2">
      <c r="F1090" s="5"/>
    </row>
    <row r="1091" spans="6:6" x14ac:dyDescent="0.2">
      <c r="F1091" s="5"/>
    </row>
    <row r="1092" spans="6:6" x14ac:dyDescent="0.2">
      <c r="F1092" s="5"/>
    </row>
    <row r="1093" spans="6:6" x14ac:dyDescent="0.2">
      <c r="F1093" s="5"/>
    </row>
    <row r="1094" spans="6:6" x14ac:dyDescent="0.2">
      <c r="F1094" s="5"/>
    </row>
    <row r="1095" spans="6:6" x14ac:dyDescent="0.2">
      <c r="F1095" s="5"/>
    </row>
    <row r="1096" spans="6:6" x14ac:dyDescent="0.2">
      <c r="F1096" s="5"/>
    </row>
    <row r="1097" spans="6:6" x14ac:dyDescent="0.2">
      <c r="F1097" s="5"/>
    </row>
    <row r="1098" spans="6:6" x14ac:dyDescent="0.2">
      <c r="F1098" s="5"/>
    </row>
    <row r="1099" spans="6:6" x14ac:dyDescent="0.2">
      <c r="F1099" s="5"/>
    </row>
    <row r="1100" spans="6:6" x14ac:dyDescent="0.2">
      <c r="F1100" s="5"/>
    </row>
    <row r="1101" spans="6:6" x14ac:dyDescent="0.2">
      <c r="F1101" s="5"/>
    </row>
    <row r="1102" spans="6:6" x14ac:dyDescent="0.2">
      <c r="F1102" s="5"/>
    </row>
    <row r="1103" spans="6:6" x14ac:dyDescent="0.2">
      <c r="F1103" s="5"/>
    </row>
    <row r="1104" spans="6:6" x14ac:dyDescent="0.2">
      <c r="F1104" s="5"/>
    </row>
    <row r="1105" spans="6:6" x14ac:dyDescent="0.2">
      <c r="F1105" s="5"/>
    </row>
    <row r="1106" spans="6:6" x14ac:dyDescent="0.2">
      <c r="F1106" s="5"/>
    </row>
    <row r="1107" spans="6:6" x14ac:dyDescent="0.2">
      <c r="F1107" s="5"/>
    </row>
    <row r="1108" spans="6:6" x14ac:dyDescent="0.2">
      <c r="F1108" s="5"/>
    </row>
    <row r="1109" spans="6:6" x14ac:dyDescent="0.2">
      <c r="F1109" s="5"/>
    </row>
    <row r="1110" spans="6:6" x14ac:dyDescent="0.2">
      <c r="F1110" s="5"/>
    </row>
    <row r="1111" spans="6:6" x14ac:dyDescent="0.2">
      <c r="F1111" s="5"/>
    </row>
    <row r="1112" spans="6:6" x14ac:dyDescent="0.2">
      <c r="F1112" s="5"/>
    </row>
    <row r="1113" spans="6:6" x14ac:dyDescent="0.2">
      <c r="F1113" s="5"/>
    </row>
    <row r="1114" spans="6:6" x14ac:dyDescent="0.2">
      <c r="F1114" s="5"/>
    </row>
    <row r="1115" spans="6:6" x14ac:dyDescent="0.2">
      <c r="F1115" s="5"/>
    </row>
    <row r="1116" spans="6:6" x14ac:dyDescent="0.2">
      <c r="F1116" s="5"/>
    </row>
    <row r="1117" spans="6:6" x14ac:dyDescent="0.2">
      <c r="F1117" s="5"/>
    </row>
    <row r="1118" spans="6:6" x14ac:dyDescent="0.2">
      <c r="F1118" s="5"/>
    </row>
    <row r="1119" spans="6:6" x14ac:dyDescent="0.2">
      <c r="F1119" s="5"/>
    </row>
    <row r="1120" spans="6:6" x14ac:dyDescent="0.2">
      <c r="F1120" s="5"/>
    </row>
    <row r="1121" spans="6:6" x14ac:dyDescent="0.2">
      <c r="F1121" s="5"/>
    </row>
    <row r="1122" spans="6:6" x14ac:dyDescent="0.2">
      <c r="F1122" s="5"/>
    </row>
    <row r="1123" spans="6:6" x14ac:dyDescent="0.2">
      <c r="F1123" s="5"/>
    </row>
    <row r="1124" spans="6:6" x14ac:dyDescent="0.2">
      <c r="F1124" s="5"/>
    </row>
    <row r="1125" spans="6:6" x14ac:dyDescent="0.2">
      <c r="F1125" s="5"/>
    </row>
    <row r="1126" spans="6:6" x14ac:dyDescent="0.2">
      <c r="F1126" s="5"/>
    </row>
    <row r="1127" spans="6:6" x14ac:dyDescent="0.2">
      <c r="F1127" s="5"/>
    </row>
    <row r="1128" spans="6:6" x14ac:dyDescent="0.2">
      <c r="F1128" s="5"/>
    </row>
    <row r="1129" spans="6:6" x14ac:dyDescent="0.2">
      <c r="F1129" s="5"/>
    </row>
    <row r="1130" spans="6:6" x14ac:dyDescent="0.2">
      <c r="F1130" s="5"/>
    </row>
    <row r="1131" spans="6:6" x14ac:dyDescent="0.2">
      <c r="F1131" s="5"/>
    </row>
    <row r="1132" spans="6:6" x14ac:dyDescent="0.2">
      <c r="F1132" s="5"/>
    </row>
    <row r="1133" spans="6:6" x14ac:dyDescent="0.2">
      <c r="F1133" s="5"/>
    </row>
    <row r="1134" spans="6:6" x14ac:dyDescent="0.2">
      <c r="F1134" s="5"/>
    </row>
    <row r="1135" spans="6:6" x14ac:dyDescent="0.2">
      <c r="F1135" s="5"/>
    </row>
    <row r="1136" spans="6:6" x14ac:dyDescent="0.2">
      <c r="F1136" s="5"/>
    </row>
    <row r="1137" spans="6:6" x14ac:dyDescent="0.2">
      <c r="F1137" s="5"/>
    </row>
    <row r="1138" spans="6:6" x14ac:dyDescent="0.2">
      <c r="F1138" s="5"/>
    </row>
    <row r="1139" spans="6:6" x14ac:dyDescent="0.2">
      <c r="F1139" s="5"/>
    </row>
    <row r="1140" spans="6:6" x14ac:dyDescent="0.2">
      <c r="F1140" s="5"/>
    </row>
    <row r="1141" spans="6:6" x14ac:dyDescent="0.2">
      <c r="F1141" s="5"/>
    </row>
    <row r="1142" spans="6:6" x14ac:dyDescent="0.2">
      <c r="F1142" s="5"/>
    </row>
    <row r="1143" spans="6:6" x14ac:dyDescent="0.2">
      <c r="F1143" s="5"/>
    </row>
    <row r="1144" spans="6:6" x14ac:dyDescent="0.2">
      <c r="F1144" s="5"/>
    </row>
    <row r="1145" spans="6:6" x14ac:dyDescent="0.2">
      <c r="F1145" s="5"/>
    </row>
    <row r="1146" spans="6:6" x14ac:dyDescent="0.2">
      <c r="F1146" s="5"/>
    </row>
    <row r="1147" spans="6:6" x14ac:dyDescent="0.2">
      <c r="F1147" s="5"/>
    </row>
    <row r="1148" spans="6:6" x14ac:dyDescent="0.2">
      <c r="F1148" s="5"/>
    </row>
    <row r="1149" spans="6:6" x14ac:dyDescent="0.2">
      <c r="F1149" s="5"/>
    </row>
    <row r="1150" spans="6:6" x14ac:dyDescent="0.2">
      <c r="F1150" s="5"/>
    </row>
    <row r="1151" spans="6:6" x14ac:dyDescent="0.2">
      <c r="F1151" s="5"/>
    </row>
    <row r="1152" spans="6:6" x14ac:dyDescent="0.2">
      <c r="F1152" s="5"/>
    </row>
    <row r="1153" spans="6:6" x14ac:dyDescent="0.2">
      <c r="F1153" s="5"/>
    </row>
    <row r="1154" spans="6:6" x14ac:dyDescent="0.2">
      <c r="F1154" s="5"/>
    </row>
    <row r="1155" spans="6:6" x14ac:dyDescent="0.2">
      <c r="F1155" s="5"/>
    </row>
    <row r="1156" spans="6:6" x14ac:dyDescent="0.2">
      <c r="F1156" s="5"/>
    </row>
    <row r="1157" spans="6:6" x14ac:dyDescent="0.2">
      <c r="F1157" s="5"/>
    </row>
    <row r="1158" spans="6:6" x14ac:dyDescent="0.2">
      <c r="F1158" s="5"/>
    </row>
    <row r="1159" spans="6:6" x14ac:dyDescent="0.2">
      <c r="F1159" s="5"/>
    </row>
    <row r="1160" spans="6:6" x14ac:dyDescent="0.2">
      <c r="F1160" s="5"/>
    </row>
    <row r="1161" spans="6:6" x14ac:dyDescent="0.2">
      <c r="F1161" s="5"/>
    </row>
    <row r="1162" spans="6:6" x14ac:dyDescent="0.2">
      <c r="F1162" s="5"/>
    </row>
    <row r="1163" spans="6:6" x14ac:dyDescent="0.2">
      <c r="F1163" s="5"/>
    </row>
    <row r="1164" spans="6:6" x14ac:dyDescent="0.2">
      <c r="F1164" s="5"/>
    </row>
    <row r="1165" spans="6:6" x14ac:dyDescent="0.2">
      <c r="F1165" s="5"/>
    </row>
    <row r="1166" spans="6:6" x14ac:dyDescent="0.2">
      <c r="F1166" s="5"/>
    </row>
    <row r="1167" spans="6:6" x14ac:dyDescent="0.2">
      <c r="F1167" s="5"/>
    </row>
    <row r="1168" spans="6:6" x14ac:dyDescent="0.2">
      <c r="F1168" s="5"/>
    </row>
    <row r="1169" spans="6:6" x14ac:dyDescent="0.2">
      <c r="F1169" s="5"/>
    </row>
    <row r="1170" spans="6:6" x14ac:dyDescent="0.2">
      <c r="F1170" s="5"/>
    </row>
    <row r="1171" spans="6:6" x14ac:dyDescent="0.2">
      <c r="F1171" s="5"/>
    </row>
    <row r="1172" spans="6:6" x14ac:dyDescent="0.2">
      <c r="F1172" s="5"/>
    </row>
    <row r="1173" spans="6:6" x14ac:dyDescent="0.2">
      <c r="F1173" s="5"/>
    </row>
    <row r="1174" spans="6:6" x14ac:dyDescent="0.2">
      <c r="F1174" s="5"/>
    </row>
    <row r="1175" spans="6:6" x14ac:dyDescent="0.2">
      <c r="F1175" s="5"/>
    </row>
    <row r="1176" spans="6:6" x14ac:dyDescent="0.2">
      <c r="F1176" s="5"/>
    </row>
    <row r="1177" spans="6:6" x14ac:dyDescent="0.2">
      <c r="F1177" s="5"/>
    </row>
    <row r="1178" spans="6:6" x14ac:dyDescent="0.2">
      <c r="F1178" s="5"/>
    </row>
    <row r="1179" spans="6:6" x14ac:dyDescent="0.2">
      <c r="F1179" s="5"/>
    </row>
    <row r="1180" spans="6:6" x14ac:dyDescent="0.2">
      <c r="F1180" s="5"/>
    </row>
    <row r="1181" spans="6:6" x14ac:dyDescent="0.2">
      <c r="F1181" s="5"/>
    </row>
    <row r="1182" spans="6:6" x14ac:dyDescent="0.2">
      <c r="F1182" s="5"/>
    </row>
    <row r="1183" spans="6:6" x14ac:dyDescent="0.2">
      <c r="F1183" s="5"/>
    </row>
    <row r="1184" spans="6:6" x14ac:dyDescent="0.2">
      <c r="F1184" s="5"/>
    </row>
    <row r="1185" spans="6:6" x14ac:dyDescent="0.2">
      <c r="F1185" s="5"/>
    </row>
    <row r="1186" spans="6:6" x14ac:dyDescent="0.2">
      <c r="F1186" s="5"/>
    </row>
    <row r="1187" spans="6:6" x14ac:dyDescent="0.2">
      <c r="F1187" s="5"/>
    </row>
    <row r="1188" spans="6:6" x14ac:dyDescent="0.2">
      <c r="F1188" s="5"/>
    </row>
    <row r="1189" spans="6:6" x14ac:dyDescent="0.2">
      <c r="F1189" s="5"/>
    </row>
    <row r="1190" spans="6:6" x14ac:dyDescent="0.2">
      <c r="F1190" s="5"/>
    </row>
    <row r="1191" spans="6:6" x14ac:dyDescent="0.2">
      <c r="F1191" s="5"/>
    </row>
    <row r="1192" spans="6:6" x14ac:dyDescent="0.2">
      <c r="F1192" s="5"/>
    </row>
    <row r="1193" spans="6:6" x14ac:dyDescent="0.2">
      <c r="F1193" s="5"/>
    </row>
    <row r="1194" spans="6:6" x14ac:dyDescent="0.2">
      <c r="F1194" s="5"/>
    </row>
    <row r="1195" spans="6:6" x14ac:dyDescent="0.2">
      <c r="F1195" s="5"/>
    </row>
    <row r="1196" spans="6:6" x14ac:dyDescent="0.2">
      <c r="F1196" s="5"/>
    </row>
    <row r="1197" spans="6:6" x14ac:dyDescent="0.2">
      <c r="F1197" s="5"/>
    </row>
    <row r="1198" spans="6:6" x14ac:dyDescent="0.2">
      <c r="F1198" s="5"/>
    </row>
    <row r="1199" spans="6:6" x14ac:dyDescent="0.2">
      <c r="F1199" s="5"/>
    </row>
    <row r="1200" spans="6:6" x14ac:dyDescent="0.2">
      <c r="F1200" s="5"/>
    </row>
    <row r="1201" spans="6:6" x14ac:dyDescent="0.2">
      <c r="F1201" s="5"/>
    </row>
    <row r="1202" spans="6:6" x14ac:dyDescent="0.2">
      <c r="F1202" s="5"/>
    </row>
    <row r="1203" spans="6:6" x14ac:dyDescent="0.2">
      <c r="F1203" s="5"/>
    </row>
    <row r="1204" spans="6:6" x14ac:dyDescent="0.2">
      <c r="F1204" s="5"/>
    </row>
    <row r="1205" spans="6:6" x14ac:dyDescent="0.2">
      <c r="F1205" s="5"/>
    </row>
    <row r="1206" spans="6:6" x14ac:dyDescent="0.2">
      <c r="F1206" s="5"/>
    </row>
    <row r="1207" spans="6:6" x14ac:dyDescent="0.2">
      <c r="F1207" s="5"/>
    </row>
    <row r="1208" spans="6:6" x14ac:dyDescent="0.2">
      <c r="F1208" s="5"/>
    </row>
    <row r="1209" spans="6:6" x14ac:dyDescent="0.2">
      <c r="F1209" s="5"/>
    </row>
    <row r="1210" spans="6:6" x14ac:dyDescent="0.2">
      <c r="F1210" s="5"/>
    </row>
    <row r="1211" spans="6:6" x14ac:dyDescent="0.2">
      <c r="F1211" s="5"/>
    </row>
    <row r="1212" spans="6:6" x14ac:dyDescent="0.2">
      <c r="F1212" s="5"/>
    </row>
    <row r="1213" spans="6:6" x14ac:dyDescent="0.2">
      <c r="F1213" s="5"/>
    </row>
    <row r="1214" spans="6:6" x14ac:dyDescent="0.2">
      <c r="F1214" s="5"/>
    </row>
    <row r="1215" spans="6:6" x14ac:dyDescent="0.2">
      <c r="F1215" s="5"/>
    </row>
    <row r="1216" spans="6:6" x14ac:dyDescent="0.2">
      <c r="F1216" s="5"/>
    </row>
    <row r="1217" spans="6:6" x14ac:dyDescent="0.2">
      <c r="F1217" s="5"/>
    </row>
    <row r="1218" spans="6:6" x14ac:dyDescent="0.2">
      <c r="F1218" s="5"/>
    </row>
    <row r="1219" spans="6:6" x14ac:dyDescent="0.2">
      <c r="F1219" s="5"/>
    </row>
    <row r="1220" spans="6:6" x14ac:dyDescent="0.2">
      <c r="F1220" s="5"/>
    </row>
    <row r="1221" spans="6:6" x14ac:dyDescent="0.2">
      <c r="F1221" s="5"/>
    </row>
    <row r="1222" spans="6:6" x14ac:dyDescent="0.2">
      <c r="F1222" s="5"/>
    </row>
    <row r="1223" spans="6:6" x14ac:dyDescent="0.2">
      <c r="F1223" s="5"/>
    </row>
    <row r="1224" spans="6:6" x14ac:dyDescent="0.2">
      <c r="F1224" s="5"/>
    </row>
    <row r="1225" spans="6:6" x14ac:dyDescent="0.2">
      <c r="F1225" s="5"/>
    </row>
    <row r="1226" spans="6:6" x14ac:dyDescent="0.2">
      <c r="F1226" s="5"/>
    </row>
    <row r="1227" spans="6:6" x14ac:dyDescent="0.2">
      <c r="F1227" s="5"/>
    </row>
    <row r="1228" spans="6:6" x14ac:dyDescent="0.2">
      <c r="F1228" s="5"/>
    </row>
    <row r="1229" spans="6:6" x14ac:dyDescent="0.2">
      <c r="F1229" s="5"/>
    </row>
    <row r="1230" spans="6:6" x14ac:dyDescent="0.2">
      <c r="F1230" s="5"/>
    </row>
    <row r="1231" spans="6:6" x14ac:dyDescent="0.2">
      <c r="F1231" s="5"/>
    </row>
    <row r="1232" spans="6:6" x14ac:dyDescent="0.2">
      <c r="F1232" s="5"/>
    </row>
    <row r="1233" spans="6:6" x14ac:dyDescent="0.2">
      <c r="F1233" s="5"/>
    </row>
    <row r="1234" spans="6:6" x14ac:dyDescent="0.2">
      <c r="F1234" s="5"/>
    </row>
    <row r="1235" spans="6:6" x14ac:dyDescent="0.2">
      <c r="F1235" s="5"/>
    </row>
    <row r="1236" spans="6:6" x14ac:dyDescent="0.2">
      <c r="F1236" s="5"/>
    </row>
    <row r="1237" spans="6:6" x14ac:dyDescent="0.2">
      <c r="F1237" s="5"/>
    </row>
    <row r="1238" spans="6:6" x14ac:dyDescent="0.2">
      <c r="F1238" s="5"/>
    </row>
    <row r="1239" spans="6:6" x14ac:dyDescent="0.2">
      <c r="F1239" s="5"/>
    </row>
    <row r="1240" spans="6:6" x14ac:dyDescent="0.2">
      <c r="F1240" s="5"/>
    </row>
    <row r="1241" spans="6:6" x14ac:dyDescent="0.2">
      <c r="F1241" s="5"/>
    </row>
    <row r="1242" spans="6:6" x14ac:dyDescent="0.2">
      <c r="F1242" s="5"/>
    </row>
    <row r="1243" spans="6:6" x14ac:dyDescent="0.2">
      <c r="F1243" s="5"/>
    </row>
    <row r="1244" spans="6:6" x14ac:dyDescent="0.2">
      <c r="F1244" s="5"/>
    </row>
    <row r="1245" spans="6:6" x14ac:dyDescent="0.2">
      <c r="F1245" s="5"/>
    </row>
    <row r="1246" spans="6:6" x14ac:dyDescent="0.2">
      <c r="F1246" s="5"/>
    </row>
    <row r="1247" spans="6:6" x14ac:dyDescent="0.2">
      <c r="F1247" s="5"/>
    </row>
    <row r="1248" spans="6:6" x14ac:dyDescent="0.2">
      <c r="F1248" s="5"/>
    </row>
    <row r="1249" spans="6:6" x14ac:dyDescent="0.2">
      <c r="F1249" s="5"/>
    </row>
    <row r="1250" spans="6:6" x14ac:dyDescent="0.2">
      <c r="F1250" s="5"/>
    </row>
    <row r="1251" spans="6:6" x14ac:dyDescent="0.2">
      <c r="F1251" s="5"/>
    </row>
    <row r="1252" spans="6:6" x14ac:dyDescent="0.2">
      <c r="F1252" s="5"/>
    </row>
    <row r="1253" spans="6:6" x14ac:dyDescent="0.2">
      <c r="F1253" s="5"/>
    </row>
    <row r="1254" spans="6:6" x14ac:dyDescent="0.2">
      <c r="F1254" s="5"/>
    </row>
    <row r="1255" spans="6:6" x14ac:dyDescent="0.2">
      <c r="F1255" s="5"/>
    </row>
    <row r="1256" spans="6:6" x14ac:dyDescent="0.2">
      <c r="F1256" s="5"/>
    </row>
    <row r="1257" spans="6:6" x14ac:dyDescent="0.2">
      <c r="F1257" s="5"/>
    </row>
    <row r="1258" spans="6:6" x14ac:dyDescent="0.2">
      <c r="F1258" s="5"/>
    </row>
    <row r="1259" spans="6:6" x14ac:dyDescent="0.2">
      <c r="F1259" s="5"/>
    </row>
    <row r="1260" spans="6:6" x14ac:dyDescent="0.2">
      <c r="F1260" s="5"/>
    </row>
    <row r="1261" spans="6:6" x14ac:dyDescent="0.2">
      <c r="F1261" s="5"/>
    </row>
    <row r="1262" spans="6:6" x14ac:dyDescent="0.2">
      <c r="F1262" s="5"/>
    </row>
    <row r="1263" spans="6:6" x14ac:dyDescent="0.2">
      <c r="F1263" s="5"/>
    </row>
    <row r="1264" spans="6:6" x14ac:dyDescent="0.2">
      <c r="F1264" s="5"/>
    </row>
    <row r="1265" spans="6:6" x14ac:dyDescent="0.2">
      <c r="F1265" s="5"/>
    </row>
    <row r="1266" spans="6:6" x14ac:dyDescent="0.2">
      <c r="F1266" s="5"/>
    </row>
    <row r="1267" spans="6:6" x14ac:dyDescent="0.2">
      <c r="F1267" s="5"/>
    </row>
    <row r="1268" spans="6:6" x14ac:dyDescent="0.2">
      <c r="F1268" s="5"/>
    </row>
    <row r="1269" spans="6:6" x14ac:dyDescent="0.2">
      <c r="F1269" s="5"/>
    </row>
    <row r="1270" spans="6:6" x14ac:dyDescent="0.2">
      <c r="F1270" s="5"/>
    </row>
    <row r="1271" spans="6:6" x14ac:dyDescent="0.2">
      <c r="F1271" s="5"/>
    </row>
    <row r="1272" spans="6:6" x14ac:dyDescent="0.2">
      <c r="F1272" s="5"/>
    </row>
    <row r="1273" spans="6:6" x14ac:dyDescent="0.2">
      <c r="F1273" s="5"/>
    </row>
    <row r="1274" spans="6:6" x14ac:dyDescent="0.2">
      <c r="F1274" s="5"/>
    </row>
    <row r="1275" spans="6:6" x14ac:dyDescent="0.2">
      <c r="F1275" s="5"/>
    </row>
    <row r="1276" spans="6:6" x14ac:dyDescent="0.2">
      <c r="F1276" s="5"/>
    </row>
    <row r="1277" spans="6:6" x14ac:dyDescent="0.2">
      <c r="F1277" s="5"/>
    </row>
    <row r="1278" spans="6:6" x14ac:dyDescent="0.2">
      <c r="F1278" s="5"/>
    </row>
    <row r="1279" spans="6:6" x14ac:dyDescent="0.2">
      <c r="F1279" s="5"/>
    </row>
    <row r="1280" spans="6:6" x14ac:dyDescent="0.2">
      <c r="F1280" s="5"/>
    </row>
    <row r="1281" spans="6:6" x14ac:dyDescent="0.2">
      <c r="F1281" s="5"/>
    </row>
    <row r="1282" spans="6:6" x14ac:dyDescent="0.2">
      <c r="F1282" s="5"/>
    </row>
    <row r="1283" spans="6:6" x14ac:dyDescent="0.2">
      <c r="F1283" s="5"/>
    </row>
    <row r="1284" spans="6:6" x14ac:dyDescent="0.2">
      <c r="F1284" s="5"/>
    </row>
    <row r="1285" spans="6:6" x14ac:dyDescent="0.2">
      <c r="F1285" s="5"/>
    </row>
    <row r="1286" spans="6:6" x14ac:dyDescent="0.2">
      <c r="F1286" s="5"/>
    </row>
    <row r="1287" spans="6:6" x14ac:dyDescent="0.2">
      <c r="F1287" s="5"/>
    </row>
    <row r="1288" spans="6:6" x14ac:dyDescent="0.2">
      <c r="F1288" s="5"/>
    </row>
    <row r="1289" spans="6:6" x14ac:dyDescent="0.2">
      <c r="F1289" s="5"/>
    </row>
    <row r="1290" spans="6:6" x14ac:dyDescent="0.2">
      <c r="F1290" s="5"/>
    </row>
    <row r="1291" spans="6:6" x14ac:dyDescent="0.2">
      <c r="F1291" s="5"/>
    </row>
    <row r="1292" spans="6:6" x14ac:dyDescent="0.2">
      <c r="F1292" s="5"/>
    </row>
    <row r="1293" spans="6:6" x14ac:dyDescent="0.2">
      <c r="F1293" s="5"/>
    </row>
    <row r="1294" spans="6:6" x14ac:dyDescent="0.2">
      <c r="F1294" s="5"/>
    </row>
    <row r="1295" spans="6:6" x14ac:dyDescent="0.2">
      <c r="F1295" s="5"/>
    </row>
    <row r="1296" spans="6:6" x14ac:dyDescent="0.2">
      <c r="F1296" s="5"/>
    </row>
    <row r="1297" spans="6:6" x14ac:dyDescent="0.2">
      <c r="F1297" s="5"/>
    </row>
    <row r="1298" spans="6:6" x14ac:dyDescent="0.2">
      <c r="F1298" s="5"/>
    </row>
    <row r="1299" spans="6:6" x14ac:dyDescent="0.2">
      <c r="F1299" s="5"/>
    </row>
    <row r="1300" spans="6:6" x14ac:dyDescent="0.2">
      <c r="F1300" s="5"/>
    </row>
    <row r="1301" spans="6:6" x14ac:dyDescent="0.2">
      <c r="F1301" s="5"/>
    </row>
    <row r="1302" spans="6:6" x14ac:dyDescent="0.2">
      <c r="F1302" s="5"/>
    </row>
    <row r="1303" spans="6:6" x14ac:dyDescent="0.2">
      <c r="F1303" s="5"/>
    </row>
    <row r="1304" spans="6:6" x14ac:dyDescent="0.2">
      <c r="F1304" s="5"/>
    </row>
    <row r="1305" spans="6:6" x14ac:dyDescent="0.2">
      <c r="F1305" s="5"/>
    </row>
    <row r="1306" spans="6:6" x14ac:dyDescent="0.2">
      <c r="F1306" s="5"/>
    </row>
    <row r="1307" spans="6:6" x14ac:dyDescent="0.2">
      <c r="F1307" s="5"/>
    </row>
    <row r="1308" spans="6:6" x14ac:dyDescent="0.2">
      <c r="F1308" s="5"/>
    </row>
    <row r="1309" spans="6:6" x14ac:dyDescent="0.2">
      <c r="F1309" s="5"/>
    </row>
    <row r="1310" spans="6:6" x14ac:dyDescent="0.2">
      <c r="F1310" s="5"/>
    </row>
    <row r="1311" spans="6:6" x14ac:dyDescent="0.2">
      <c r="F1311" s="5"/>
    </row>
    <row r="1312" spans="6:6" x14ac:dyDescent="0.2">
      <c r="F1312" s="5"/>
    </row>
    <row r="1313" spans="6:6" x14ac:dyDescent="0.2">
      <c r="F1313" s="5"/>
    </row>
    <row r="1314" spans="6:6" x14ac:dyDescent="0.2">
      <c r="F1314" s="5"/>
    </row>
    <row r="1315" spans="6:6" x14ac:dyDescent="0.2">
      <c r="F1315" s="5"/>
    </row>
    <row r="1316" spans="6:6" x14ac:dyDescent="0.2">
      <c r="F1316" s="5"/>
    </row>
    <row r="1317" spans="6:6" x14ac:dyDescent="0.2">
      <c r="F1317" s="5"/>
    </row>
    <row r="1318" spans="6:6" x14ac:dyDescent="0.2">
      <c r="F1318" s="5"/>
    </row>
    <row r="1319" spans="6:6" x14ac:dyDescent="0.2">
      <c r="F1319" s="5"/>
    </row>
    <row r="1320" spans="6:6" x14ac:dyDescent="0.2">
      <c r="F1320" s="5"/>
    </row>
    <row r="1321" spans="6:6" x14ac:dyDescent="0.2">
      <c r="F1321" s="5"/>
    </row>
    <row r="1322" spans="6:6" x14ac:dyDescent="0.2">
      <c r="F1322" s="5"/>
    </row>
    <row r="1323" spans="6:6" x14ac:dyDescent="0.2">
      <c r="F1323" s="5"/>
    </row>
    <row r="1324" spans="6:6" x14ac:dyDescent="0.2">
      <c r="F1324" s="5"/>
    </row>
    <row r="1325" spans="6:6" x14ac:dyDescent="0.2">
      <c r="F1325" s="5"/>
    </row>
    <row r="1326" spans="6:6" x14ac:dyDescent="0.2">
      <c r="F1326" s="5"/>
    </row>
    <row r="1327" spans="6:6" x14ac:dyDescent="0.2">
      <c r="F1327" s="5"/>
    </row>
    <row r="1328" spans="6:6" x14ac:dyDescent="0.2">
      <c r="F1328" s="5"/>
    </row>
    <row r="1329" spans="6:6" x14ac:dyDescent="0.2">
      <c r="F1329" s="5"/>
    </row>
    <row r="1330" spans="6:6" x14ac:dyDescent="0.2">
      <c r="F1330" s="5"/>
    </row>
    <row r="1331" spans="6:6" x14ac:dyDescent="0.2">
      <c r="F1331" s="5"/>
    </row>
    <row r="1332" spans="6:6" x14ac:dyDescent="0.2">
      <c r="F1332" s="5"/>
    </row>
    <row r="1333" spans="6:6" x14ac:dyDescent="0.2">
      <c r="F1333" s="5"/>
    </row>
    <row r="1334" spans="6:6" x14ac:dyDescent="0.2">
      <c r="F1334" s="5"/>
    </row>
    <row r="1335" spans="6:6" x14ac:dyDescent="0.2">
      <c r="F1335" s="5"/>
    </row>
    <row r="1336" spans="6:6" x14ac:dyDescent="0.2">
      <c r="F1336" s="5"/>
    </row>
    <row r="1337" spans="6:6" x14ac:dyDescent="0.2">
      <c r="F1337" s="5"/>
    </row>
    <row r="1338" spans="6:6" x14ac:dyDescent="0.2">
      <c r="F1338" s="5"/>
    </row>
    <row r="1339" spans="6:6" x14ac:dyDescent="0.2">
      <c r="F1339" s="5"/>
    </row>
    <row r="1340" spans="6:6" x14ac:dyDescent="0.2">
      <c r="F1340" s="5"/>
    </row>
    <row r="1341" spans="6:6" x14ac:dyDescent="0.2">
      <c r="F1341" s="5"/>
    </row>
    <row r="1342" spans="6:6" x14ac:dyDescent="0.2">
      <c r="F1342" s="5"/>
    </row>
    <row r="1343" spans="6:6" x14ac:dyDescent="0.2">
      <c r="F1343" s="5"/>
    </row>
    <row r="1344" spans="6:6" x14ac:dyDescent="0.2">
      <c r="F1344" s="5"/>
    </row>
    <row r="1345" spans="6:6" x14ac:dyDescent="0.2">
      <c r="F1345" s="5"/>
    </row>
    <row r="1346" spans="6:6" x14ac:dyDescent="0.2">
      <c r="F1346" s="5"/>
    </row>
    <row r="1347" spans="6:6" x14ac:dyDescent="0.2">
      <c r="F1347" s="5"/>
    </row>
    <row r="1348" spans="6:6" x14ac:dyDescent="0.2">
      <c r="F1348" s="5"/>
    </row>
    <row r="1349" spans="6:6" x14ac:dyDescent="0.2">
      <c r="F1349" s="5"/>
    </row>
    <row r="1350" spans="6:6" x14ac:dyDescent="0.2">
      <c r="F1350" s="5"/>
    </row>
    <row r="1351" spans="6:6" x14ac:dyDescent="0.2">
      <c r="F1351" s="5"/>
    </row>
    <row r="1352" spans="6:6" x14ac:dyDescent="0.2">
      <c r="F1352" s="5"/>
    </row>
    <row r="1353" spans="6:6" x14ac:dyDescent="0.2">
      <c r="F1353" s="5"/>
    </row>
    <row r="1354" spans="6:6" x14ac:dyDescent="0.2">
      <c r="F1354" s="5"/>
    </row>
    <row r="1355" spans="6:6" x14ac:dyDescent="0.2">
      <c r="F1355" s="5"/>
    </row>
    <row r="1356" spans="6:6" x14ac:dyDescent="0.2">
      <c r="F1356" s="5"/>
    </row>
    <row r="1357" spans="6:6" x14ac:dyDescent="0.2">
      <c r="F1357" s="5"/>
    </row>
    <row r="1358" spans="6:6" x14ac:dyDescent="0.2">
      <c r="F1358" s="5"/>
    </row>
    <row r="1359" spans="6:6" x14ac:dyDescent="0.2">
      <c r="F1359" s="5"/>
    </row>
    <row r="1360" spans="6:6" x14ac:dyDescent="0.2">
      <c r="F1360" s="5"/>
    </row>
    <row r="1361" spans="6:6" x14ac:dyDescent="0.2">
      <c r="F1361" s="5"/>
    </row>
    <row r="1362" spans="6:6" x14ac:dyDescent="0.2">
      <c r="F1362" s="5"/>
    </row>
    <row r="1363" spans="6:6" x14ac:dyDescent="0.2">
      <c r="F1363" s="5"/>
    </row>
    <row r="1364" spans="6:6" x14ac:dyDescent="0.2">
      <c r="F1364" s="5"/>
    </row>
    <row r="1365" spans="6:6" x14ac:dyDescent="0.2">
      <c r="F1365" s="5"/>
    </row>
    <row r="1366" spans="6:6" x14ac:dyDescent="0.2">
      <c r="F1366" s="5"/>
    </row>
    <row r="1367" spans="6:6" x14ac:dyDescent="0.2">
      <c r="F1367" s="5"/>
    </row>
    <row r="1368" spans="6:6" x14ac:dyDescent="0.2">
      <c r="F1368" s="5"/>
    </row>
    <row r="1369" spans="6:6" x14ac:dyDescent="0.2">
      <c r="F1369" s="5"/>
    </row>
    <row r="1370" spans="6:6" x14ac:dyDescent="0.2">
      <c r="F1370" s="5"/>
    </row>
    <row r="1371" spans="6:6" x14ac:dyDescent="0.2">
      <c r="F1371" s="5"/>
    </row>
    <row r="1372" spans="6:6" x14ac:dyDescent="0.2">
      <c r="F1372" s="5"/>
    </row>
    <row r="1373" spans="6:6" x14ac:dyDescent="0.2">
      <c r="F1373" s="5"/>
    </row>
    <row r="1374" spans="6:6" x14ac:dyDescent="0.2">
      <c r="F1374" s="5"/>
    </row>
    <row r="1375" spans="6:6" x14ac:dyDescent="0.2">
      <c r="F1375" s="5"/>
    </row>
    <row r="1376" spans="6:6" x14ac:dyDescent="0.2">
      <c r="F1376" s="5"/>
    </row>
    <row r="1377" spans="6:6" x14ac:dyDescent="0.2">
      <c r="F1377" s="5"/>
    </row>
    <row r="1378" spans="6:6" x14ac:dyDescent="0.2">
      <c r="F1378" s="5"/>
    </row>
    <row r="1379" spans="6:6" x14ac:dyDescent="0.2">
      <c r="F1379" s="5"/>
    </row>
    <row r="1380" spans="6:6" x14ac:dyDescent="0.2">
      <c r="F1380" s="5"/>
    </row>
    <row r="1381" spans="6:6" x14ac:dyDescent="0.2">
      <c r="F1381" s="5"/>
    </row>
    <row r="1382" spans="6:6" x14ac:dyDescent="0.2">
      <c r="F1382" s="5"/>
    </row>
    <row r="1383" spans="6:6" x14ac:dyDescent="0.2">
      <c r="F1383" s="5"/>
    </row>
    <row r="1384" spans="6:6" x14ac:dyDescent="0.2">
      <c r="F1384" s="5"/>
    </row>
    <row r="1385" spans="6:6" x14ac:dyDescent="0.2">
      <c r="F1385" s="5"/>
    </row>
    <row r="1386" spans="6:6" x14ac:dyDescent="0.2">
      <c r="F1386" s="5"/>
    </row>
    <row r="1387" spans="6:6" x14ac:dyDescent="0.2">
      <c r="F1387" s="5"/>
    </row>
    <row r="1388" spans="6:6" x14ac:dyDescent="0.2">
      <c r="F1388" s="5"/>
    </row>
    <row r="1389" spans="6:6" x14ac:dyDescent="0.2">
      <c r="F1389" s="5"/>
    </row>
    <row r="1390" spans="6:6" x14ac:dyDescent="0.2">
      <c r="F1390" s="5"/>
    </row>
    <row r="1391" spans="6:6" x14ac:dyDescent="0.2">
      <c r="F1391" s="5"/>
    </row>
    <row r="1392" spans="6:6" x14ac:dyDescent="0.2">
      <c r="F1392" s="5"/>
    </row>
    <row r="1393" spans="6:6" x14ac:dyDescent="0.2">
      <c r="F1393" s="5"/>
    </row>
    <row r="1394" spans="6:6" x14ac:dyDescent="0.2">
      <c r="F1394" s="5"/>
    </row>
    <row r="1395" spans="6:6" x14ac:dyDescent="0.2">
      <c r="F1395" s="5"/>
    </row>
    <row r="1396" spans="6:6" x14ac:dyDescent="0.2">
      <c r="F1396" s="5"/>
    </row>
    <row r="1397" spans="6:6" x14ac:dyDescent="0.2">
      <c r="F1397" s="5"/>
    </row>
    <row r="1398" spans="6:6" x14ac:dyDescent="0.2">
      <c r="F1398" s="5"/>
    </row>
    <row r="1399" spans="6:6" x14ac:dyDescent="0.2">
      <c r="F1399" s="5"/>
    </row>
    <row r="1400" spans="6:6" x14ac:dyDescent="0.2">
      <c r="F1400" s="5"/>
    </row>
    <row r="1401" spans="6:6" x14ac:dyDescent="0.2">
      <c r="F1401" s="5"/>
    </row>
    <row r="1402" spans="6:6" x14ac:dyDescent="0.2">
      <c r="F1402" s="5"/>
    </row>
    <row r="1403" spans="6:6" x14ac:dyDescent="0.2">
      <c r="F1403" s="5"/>
    </row>
    <row r="1404" spans="6:6" x14ac:dyDescent="0.2">
      <c r="F1404" s="5"/>
    </row>
    <row r="1405" spans="6:6" x14ac:dyDescent="0.2">
      <c r="F1405" s="5"/>
    </row>
    <row r="1406" spans="6:6" x14ac:dyDescent="0.2">
      <c r="F1406" s="5"/>
    </row>
    <row r="1407" spans="6:6" x14ac:dyDescent="0.2">
      <c r="F1407" s="5"/>
    </row>
    <row r="1408" spans="6:6" x14ac:dyDescent="0.2">
      <c r="F1408" s="5"/>
    </row>
    <row r="1409" spans="6:6" x14ac:dyDescent="0.2">
      <c r="F1409" s="5"/>
    </row>
    <row r="1410" spans="6:6" x14ac:dyDescent="0.2">
      <c r="F1410" s="5"/>
    </row>
    <row r="1411" spans="6:6" x14ac:dyDescent="0.2">
      <c r="F1411" s="5"/>
    </row>
    <row r="1412" spans="6:6" x14ac:dyDescent="0.2">
      <c r="F1412" s="5"/>
    </row>
    <row r="1413" spans="6:6" x14ac:dyDescent="0.2">
      <c r="F1413" s="5"/>
    </row>
    <row r="1414" spans="6:6" x14ac:dyDescent="0.2">
      <c r="F1414" s="5"/>
    </row>
    <row r="1415" spans="6:6" x14ac:dyDescent="0.2">
      <c r="F1415" s="5"/>
    </row>
    <row r="1416" spans="6:6" x14ac:dyDescent="0.2">
      <c r="F1416" s="5"/>
    </row>
    <row r="1417" spans="6:6" x14ac:dyDescent="0.2">
      <c r="F1417" s="5"/>
    </row>
    <row r="1418" spans="6:6" x14ac:dyDescent="0.2">
      <c r="F1418" s="5"/>
    </row>
    <row r="1419" spans="6:6" x14ac:dyDescent="0.2">
      <c r="F1419" s="5"/>
    </row>
    <row r="1420" spans="6:6" x14ac:dyDescent="0.2">
      <c r="F1420" s="5"/>
    </row>
    <row r="1421" spans="6:6" x14ac:dyDescent="0.2">
      <c r="F1421" s="5"/>
    </row>
    <row r="1422" spans="6:6" x14ac:dyDescent="0.2">
      <c r="F1422" s="5"/>
    </row>
    <row r="1423" spans="6:6" x14ac:dyDescent="0.2">
      <c r="F1423" s="5"/>
    </row>
    <row r="1424" spans="6:6" x14ac:dyDescent="0.2">
      <c r="F1424" s="5"/>
    </row>
    <row r="1425" spans="6:6" x14ac:dyDescent="0.2">
      <c r="F1425" s="5"/>
    </row>
    <row r="1426" spans="6:6" x14ac:dyDescent="0.2">
      <c r="F1426" s="5"/>
    </row>
    <row r="1427" spans="6:6" x14ac:dyDescent="0.2">
      <c r="F1427" s="5"/>
    </row>
    <row r="1428" spans="6:6" x14ac:dyDescent="0.2">
      <c r="F1428" s="5"/>
    </row>
    <row r="1429" spans="6:6" x14ac:dyDescent="0.2">
      <c r="F1429" s="5"/>
    </row>
    <row r="1430" spans="6:6" x14ac:dyDescent="0.2">
      <c r="F1430" s="5"/>
    </row>
    <row r="1431" spans="6:6" x14ac:dyDescent="0.2">
      <c r="F1431" s="5"/>
    </row>
    <row r="1432" spans="6:6" x14ac:dyDescent="0.2">
      <c r="F1432" s="5"/>
    </row>
    <row r="1433" spans="6:6" x14ac:dyDescent="0.2">
      <c r="F1433" s="5"/>
    </row>
    <row r="1434" spans="6:6" x14ac:dyDescent="0.2">
      <c r="F1434" s="5"/>
    </row>
    <row r="1435" spans="6:6" x14ac:dyDescent="0.2">
      <c r="F1435" s="5"/>
    </row>
    <row r="1436" spans="6:6" x14ac:dyDescent="0.2">
      <c r="F1436" s="5"/>
    </row>
    <row r="1437" spans="6:6" x14ac:dyDescent="0.2">
      <c r="F1437" s="5"/>
    </row>
    <row r="1438" spans="6:6" x14ac:dyDescent="0.2">
      <c r="F1438" s="5"/>
    </row>
    <row r="1439" spans="6:6" x14ac:dyDescent="0.2">
      <c r="F1439" s="5"/>
    </row>
    <row r="1440" spans="6:6" x14ac:dyDescent="0.2">
      <c r="F1440" s="5"/>
    </row>
    <row r="1441" spans="6:6" x14ac:dyDescent="0.2">
      <c r="F1441" s="5"/>
    </row>
    <row r="1442" spans="6:6" x14ac:dyDescent="0.2">
      <c r="F1442" s="5"/>
    </row>
    <row r="1443" spans="6:6" x14ac:dyDescent="0.2">
      <c r="F1443" s="5"/>
    </row>
    <row r="1444" spans="6:6" x14ac:dyDescent="0.2">
      <c r="F1444" s="5"/>
    </row>
    <row r="1445" spans="6:6" x14ac:dyDescent="0.2">
      <c r="F1445" s="5"/>
    </row>
    <row r="1446" spans="6:6" x14ac:dyDescent="0.2">
      <c r="F1446" s="5"/>
    </row>
    <row r="1447" spans="6:6" x14ac:dyDescent="0.2">
      <c r="F1447" s="5"/>
    </row>
    <row r="1448" spans="6:6" x14ac:dyDescent="0.2">
      <c r="F1448" s="5"/>
    </row>
    <row r="1449" spans="6:6" x14ac:dyDescent="0.2">
      <c r="F1449" s="5"/>
    </row>
    <row r="1450" spans="6:6" x14ac:dyDescent="0.2">
      <c r="F1450" s="5"/>
    </row>
    <row r="1451" spans="6:6" x14ac:dyDescent="0.2">
      <c r="F1451" s="5"/>
    </row>
    <row r="1452" spans="6:6" x14ac:dyDescent="0.2">
      <c r="F1452" s="5"/>
    </row>
    <row r="1453" spans="6:6" x14ac:dyDescent="0.2">
      <c r="F1453" s="5"/>
    </row>
    <row r="1454" spans="6:6" x14ac:dyDescent="0.2">
      <c r="F1454" s="5"/>
    </row>
    <row r="1455" spans="6:6" x14ac:dyDescent="0.2">
      <c r="F1455" s="5"/>
    </row>
    <row r="1456" spans="6:6" x14ac:dyDescent="0.2">
      <c r="F1456" s="5"/>
    </row>
    <row r="1457" spans="6:6" x14ac:dyDescent="0.2">
      <c r="F1457" s="5"/>
    </row>
    <row r="1458" spans="6:6" x14ac:dyDescent="0.2">
      <c r="F1458" s="5"/>
    </row>
    <row r="1459" spans="6:6" x14ac:dyDescent="0.2">
      <c r="F1459" s="5"/>
    </row>
    <row r="1460" spans="6:6" x14ac:dyDescent="0.2">
      <c r="F1460" s="5"/>
    </row>
    <row r="1461" spans="6:6" x14ac:dyDescent="0.2">
      <c r="F1461" s="5"/>
    </row>
    <row r="1462" spans="6:6" x14ac:dyDescent="0.2">
      <c r="F1462" s="5"/>
    </row>
    <row r="1463" spans="6:6" x14ac:dyDescent="0.2">
      <c r="F1463" s="5"/>
    </row>
    <row r="1464" spans="6:6" x14ac:dyDescent="0.2">
      <c r="F1464" s="5"/>
    </row>
    <row r="1465" spans="6:6" x14ac:dyDescent="0.2">
      <c r="F1465" s="5"/>
    </row>
    <row r="1466" spans="6:6" x14ac:dyDescent="0.2">
      <c r="F1466" s="5"/>
    </row>
    <row r="1467" spans="6:6" x14ac:dyDescent="0.2">
      <c r="F1467" s="5"/>
    </row>
    <row r="1468" spans="6:6" x14ac:dyDescent="0.2">
      <c r="F1468" s="5"/>
    </row>
    <row r="1469" spans="6:6" x14ac:dyDescent="0.2">
      <c r="F1469" s="5"/>
    </row>
    <row r="1470" spans="6:6" x14ac:dyDescent="0.2">
      <c r="F1470" s="5"/>
    </row>
    <row r="1471" spans="6:6" x14ac:dyDescent="0.2">
      <c r="F1471" s="5"/>
    </row>
    <row r="1472" spans="6:6" x14ac:dyDescent="0.2">
      <c r="F1472" s="5"/>
    </row>
    <row r="1473" spans="6:6" x14ac:dyDescent="0.2">
      <c r="F1473" s="5"/>
    </row>
    <row r="1474" spans="6:6" x14ac:dyDescent="0.2">
      <c r="F1474" s="5"/>
    </row>
    <row r="1475" spans="6:6" x14ac:dyDescent="0.2">
      <c r="F1475" s="5"/>
    </row>
    <row r="1476" spans="6:6" x14ac:dyDescent="0.2">
      <c r="F1476" s="5"/>
    </row>
    <row r="1477" spans="6:6" x14ac:dyDescent="0.2">
      <c r="F1477" s="5"/>
    </row>
    <row r="1478" spans="6:6" x14ac:dyDescent="0.2">
      <c r="F1478" s="5"/>
    </row>
    <row r="1479" spans="6:6" x14ac:dyDescent="0.2">
      <c r="F1479" s="5"/>
    </row>
    <row r="1480" spans="6:6" x14ac:dyDescent="0.2">
      <c r="F1480" s="5"/>
    </row>
    <row r="1481" spans="6:6" x14ac:dyDescent="0.2">
      <c r="F1481" s="5"/>
    </row>
    <row r="1482" spans="6:6" x14ac:dyDescent="0.2">
      <c r="F1482" s="5"/>
    </row>
    <row r="1483" spans="6:6" x14ac:dyDescent="0.2">
      <c r="F1483" s="5"/>
    </row>
    <row r="1484" spans="6:6" x14ac:dyDescent="0.2">
      <c r="F1484" s="5"/>
    </row>
    <row r="1485" spans="6:6" x14ac:dyDescent="0.2">
      <c r="F1485" s="5"/>
    </row>
    <row r="1486" spans="6:6" x14ac:dyDescent="0.2">
      <c r="F1486" s="5"/>
    </row>
    <row r="1487" spans="6:6" x14ac:dyDescent="0.2">
      <c r="F1487" s="5"/>
    </row>
    <row r="1488" spans="6:6" x14ac:dyDescent="0.2">
      <c r="F1488" s="5"/>
    </row>
    <row r="1489" spans="6:6" x14ac:dyDescent="0.2">
      <c r="F1489" s="5"/>
    </row>
    <row r="1490" spans="6:6" x14ac:dyDescent="0.2">
      <c r="F1490" s="5"/>
    </row>
    <row r="1491" spans="6:6" x14ac:dyDescent="0.2">
      <c r="F1491" s="5"/>
    </row>
    <row r="1492" spans="6:6" x14ac:dyDescent="0.2">
      <c r="F1492" s="5"/>
    </row>
    <row r="1493" spans="6:6" x14ac:dyDescent="0.2">
      <c r="F1493" s="5"/>
    </row>
    <row r="1494" spans="6:6" x14ac:dyDescent="0.2">
      <c r="F1494" s="5"/>
    </row>
    <row r="1495" spans="6:6" x14ac:dyDescent="0.2">
      <c r="F1495" s="5"/>
    </row>
    <row r="1496" spans="6:6" x14ac:dyDescent="0.2">
      <c r="F1496" s="5"/>
    </row>
    <row r="1497" spans="6:6" x14ac:dyDescent="0.2">
      <c r="F1497" s="5"/>
    </row>
    <row r="1498" spans="6:6" x14ac:dyDescent="0.2">
      <c r="F1498" s="5"/>
    </row>
    <row r="1499" spans="6:6" x14ac:dyDescent="0.2">
      <c r="F1499" s="5"/>
    </row>
    <row r="1500" spans="6:6" x14ac:dyDescent="0.2">
      <c r="F1500" s="5"/>
    </row>
    <row r="1501" spans="6:6" x14ac:dyDescent="0.2">
      <c r="F1501" s="5"/>
    </row>
    <row r="1502" spans="6:6" x14ac:dyDescent="0.2">
      <c r="F1502" s="5"/>
    </row>
    <row r="1503" spans="6:6" x14ac:dyDescent="0.2">
      <c r="F1503" s="5"/>
    </row>
    <row r="1504" spans="6:6" x14ac:dyDescent="0.2">
      <c r="F1504" s="5"/>
    </row>
    <row r="1505" spans="6:6" x14ac:dyDescent="0.2">
      <c r="F1505" s="5"/>
    </row>
    <row r="1506" spans="6:6" x14ac:dyDescent="0.2">
      <c r="F1506" s="5"/>
    </row>
    <row r="1507" spans="6:6" x14ac:dyDescent="0.2">
      <c r="F1507" s="5"/>
    </row>
    <row r="1508" spans="6:6" x14ac:dyDescent="0.2">
      <c r="F1508" s="5"/>
    </row>
    <row r="1509" spans="6:6" x14ac:dyDescent="0.2">
      <c r="F1509" s="5"/>
    </row>
    <row r="1510" spans="6:6" x14ac:dyDescent="0.2">
      <c r="F1510" s="5"/>
    </row>
    <row r="1511" spans="6:6" x14ac:dyDescent="0.2">
      <c r="F1511" s="5"/>
    </row>
    <row r="1512" spans="6:6" x14ac:dyDescent="0.2">
      <c r="F1512" s="5"/>
    </row>
    <row r="1513" spans="6:6" x14ac:dyDescent="0.2">
      <c r="F1513" s="5"/>
    </row>
    <row r="1514" spans="6:6" x14ac:dyDescent="0.2">
      <c r="F1514" s="5"/>
    </row>
    <row r="1515" spans="6:6" x14ac:dyDescent="0.2">
      <c r="F1515" s="5"/>
    </row>
    <row r="1516" spans="6:6" x14ac:dyDescent="0.2">
      <c r="F1516" s="5"/>
    </row>
    <row r="1517" spans="6:6" x14ac:dyDescent="0.2">
      <c r="F1517" s="5"/>
    </row>
    <row r="1518" spans="6:6" x14ac:dyDescent="0.2">
      <c r="F1518" s="5"/>
    </row>
    <row r="1519" spans="6:6" x14ac:dyDescent="0.2">
      <c r="F1519" s="5"/>
    </row>
    <row r="1520" spans="6:6" x14ac:dyDescent="0.2">
      <c r="F1520" s="5"/>
    </row>
    <row r="1521" spans="6:6" x14ac:dyDescent="0.2">
      <c r="F1521" s="5"/>
    </row>
    <row r="1522" spans="6:6" x14ac:dyDescent="0.2">
      <c r="F1522" s="5"/>
    </row>
    <row r="1523" spans="6:6" x14ac:dyDescent="0.2">
      <c r="F1523" s="5"/>
    </row>
    <row r="1524" spans="6:6" x14ac:dyDescent="0.2">
      <c r="F1524" s="5"/>
    </row>
    <row r="1525" spans="6:6" x14ac:dyDescent="0.2">
      <c r="F1525" s="5"/>
    </row>
    <row r="1526" spans="6:6" x14ac:dyDescent="0.2">
      <c r="F1526" s="5"/>
    </row>
    <row r="1527" spans="6:6" x14ac:dyDescent="0.2">
      <c r="F1527" s="5"/>
    </row>
    <row r="1528" spans="6:6" x14ac:dyDescent="0.2">
      <c r="F1528" s="5"/>
    </row>
    <row r="1529" spans="6:6" x14ac:dyDescent="0.2">
      <c r="F1529" s="5"/>
    </row>
    <row r="1530" spans="6:6" x14ac:dyDescent="0.2">
      <c r="F1530" s="5"/>
    </row>
    <row r="1531" spans="6:6" x14ac:dyDescent="0.2">
      <c r="F1531" s="5"/>
    </row>
    <row r="1532" spans="6:6" x14ac:dyDescent="0.2">
      <c r="F1532" s="5"/>
    </row>
    <row r="1533" spans="6:6" x14ac:dyDescent="0.2">
      <c r="F1533" s="5"/>
    </row>
    <row r="1534" spans="6:6" x14ac:dyDescent="0.2">
      <c r="F1534" s="5"/>
    </row>
    <row r="1535" spans="6:6" x14ac:dyDescent="0.2">
      <c r="F1535" s="5"/>
    </row>
    <row r="1536" spans="6:6" x14ac:dyDescent="0.2">
      <c r="F1536" s="5"/>
    </row>
    <row r="1537" spans="6:6" x14ac:dyDescent="0.2">
      <c r="F1537" s="5"/>
    </row>
    <row r="1538" spans="6:6" x14ac:dyDescent="0.2">
      <c r="F1538" s="5"/>
    </row>
    <row r="1539" spans="6:6" x14ac:dyDescent="0.2">
      <c r="F1539" s="5"/>
    </row>
    <row r="1540" spans="6:6" x14ac:dyDescent="0.2">
      <c r="F1540" s="5"/>
    </row>
    <row r="1541" spans="6:6" x14ac:dyDescent="0.2">
      <c r="F1541" s="5"/>
    </row>
    <row r="1542" spans="6:6" x14ac:dyDescent="0.2">
      <c r="F1542" s="5"/>
    </row>
    <row r="1543" spans="6:6" x14ac:dyDescent="0.2">
      <c r="F1543" s="5"/>
    </row>
    <row r="1544" spans="6:6" x14ac:dyDescent="0.2">
      <c r="F1544" s="5"/>
    </row>
    <row r="1545" spans="6:6" x14ac:dyDescent="0.2">
      <c r="F1545" s="5"/>
    </row>
    <row r="1546" spans="6:6" x14ac:dyDescent="0.2">
      <c r="F1546" s="5"/>
    </row>
    <row r="1547" spans="6:6" x14ac:dyDescent="0.2">
      <c r="F1547" s="5"/>
    </row>
    <row r="1548" spans="6:6" x14ac:dyDescent="0.2">
      <c r="F1548" s="5"/>
    </row>
    <row r="1549" spans="6:6" x14ac:dyDescent="0.2">
      <c r="F1549" s="5"/>
    </row>
    <row r="1550" spans="6:6" x14ac:dyDescent="0.2">
      <c r="F1550" s="5"/>
    </row>
    <row r="1551" spans="6:6" x14ac:dyDescent="0.2">
      <c r="F1551" s="5"/>
    </row>
    <row r="1552" spans="6:6" x14ac:dyDescent="0.2">
      <c r="F1552" s="5"/>
    </row>
    <row r="1553" spans="6:6" x14ac:dyDescent="0.2">
      <c r="F1553" s="5"/>
    </row>
    <row r="1554" spans="6:6" x14ac:dyDescent="0.2">
      <c r="F1554" s="5"/>
    </row>
    <row r="1555" spans="6:6" x14ac:dyDescent="0.2">
      <c r="F1555" s="5"/>
    </row>
    <row r="1556" spans="6:6" x14ac:dyDescent="0.2">
      <c r="F1556" s="5"/>
    </row>
    <row r="1557" spans="6:6" x14ac:dyDescent="0.2">
      <c r="F1557" s="5"/>
    </row>
    <row r="1558" spans="6:6" x14ac:dyDescent="0.2">
      <c r="F1558" s="5"/>
    </row>
    <row r="1559" spans="6:6" x14ac:dyDescent="0.2">
      <c r="F1559" s="5"/>
    </row>
    <row r="1560" spans="6:6" x14ac:dyDescent="0.2">
      <c r="F1560" s="5"/>
    </row>
    <row r="1561" spans="6:6" x14ac:dyDescent="0.2">
      <c r="F1561" s="5"/>
    </row>
    <row r="1562" spans="6:6" x14ac:dyDescent="0.2">
      <c r="F1562" s="5"/>
    </row>
    <row r="1563" spans="6:6" x14ac:dyDescent="0.2">
      <c r="F1563" s="5"/>
    </row>
    <row r="1564" spans="6:6" x14ac:dyDescent="0.2">
      <c r="F1564" s="5"/>
    </row>
    <row r="1565" spans="6:6" x14ac:dyDescent="0.2">
      <c r="F1565" s="5"/>
    </row>
    <row r="1566" spans="6:6" x14ac:dyDescent="0.2">
      <c r="F1566" s="5"/>
    </row>
    <row r="1567" spans="6:6" x14ac:dyDescent="0.2">
      <c r="F1567" s="5"/>
    </row>
    <row r="1568" spans="6:6" x14ac:dyDescent="0.2">
      <c r="F1568" s="5"/>
    </row>
    <row r="1569" spans="6:6" x14ac:dyDescent="0.2">
      <c r="F1569" s="5"/>
    </row>
    <row r="1570" spans="6:6" x14ac:dyDescent="0.2">
      <c r="F1570" s="5"/>
    </row>
    <row r="1571" spans="6:6" x14ac:dyDescent="0.2">
      <c r="F1571" s="5"/>
    </row>
    <row r="1572" spans="6:6" x14ac:dyDescent="0.2">
      <c r="F1572" s="5"/>
    </row>
    <row r="1573" spans="6:6" x14ac:dyDescent="0.2">
      <c r="F1573" s="5"/>
    </row>
    <row r="1574" spans="6:6" x14ac:dyDescent="0.2">
      <c r="F1574" s="5"/>
    </row>
    <row r="1575" spans="6:6" x14ac:dyDescent="0.2">
      <c r="F1575" s="5"/>
    </row>
    <row r="1576" spans="6:6" x14ac:dyDescent="0.2">
      <c r="F1576" s="5"/>
    </row>
    <row r="1577" spans="6:6" x14ac:dyDescent="0.2">
      <c r="F1577" s="5"/>
    </row>
    <row r="1578" spans="6:6" x14ac:dyDescent="0.2">
      <c r="F1578" s="5"/>
    </row>
    <row r="1579" spans="6:6" x14ac:dyDescent="0.2">
      <c r="F1579" s="5"/>
    </row>
    <row r="1580" spans="6:6" x14ac:dyDescent="0.2">
      <c r="F1580" s="5"/>
    </row>
    <row r="1581" spans="6:6" x14ac:dyDescent="0.2">
      <c r="F1581" s="5"/>
    </row>
    <row r="1582" spans="6:6" x14ac:dyDescent="0.2">
      <c r="F1582" s="5"/>
    </row>
    <row r="1583" spans="6:6" x14ac:dyDescent="0.2">
      <c r="F1583" s="5"/>
    </row>
    <row r="1584" spans="6:6" x14ac:dyDescent="0.2">
      <c r="F1584" s="5"/>
    </row>
    <row r="1585" spans="6:6" x14ac:dyDescent="0.2">
      <c r="F1585" s="5"/>
    </row>
    <row r="1586" spans="6:6" x14ac:dyDescent="0.2">
      <c r="F1586" s="5"/>
    </row>
    <row r="1587" spans="6:6" x14ac:dyDescent="0.2">
      <c r="F1587" s="5"/>
    </row>
    <row r="1588" spans="6:6" x14ac:dyDescent="0.2">
      <c r="F1588" s="5"/>
    </row>
    <row r="1589" spans="6:6" x14ac:dyDescent="0.2">
      <c r="F1589" s="5"/>
    </row>
    <row r="1590" spans="6:6" x14ac:dyDescent="0.2">
      <c r="F1590" s="5"/>
    </row>
    <row r="1591" spans="6:6" x14ac:dyDescent="0.2">
      <c r="F1591" s="5"/>
    </row>
    <row r="1592" spans="6:6" x14ac:dyDescent="0.2">
      <c r="F1592" s="5"/>
    </row>
    <row r="1593" spans="6:6" x14ac:dyDescent="0.2">
      <c r="F1593" s="5"/>
    </row>
    <row r="1594" spans="6:6" x14ac:dyDescent="0.2">
      <c r="F1594" s="5"/>
    </row>
    <row r="1595" spans="6:6" x14ac:dyDescent="0.2">
      <c r="F1595" s="5"/>
    </row>
    <row r="1596" spans="6:6" x14ac:dyDescent="0.2">
      <c r="F1596" s="5"/>
    </row>
    <row r="1597" spans="6:6" x14ac:dyDescent="0.2">
      <c r="F1597" s="5"/>
    </row>
    <row r="1598" spans="6:6" x14ac:dyDescent="0.2">
      <c r="F1598" s="5"/>
    </row>
    <row r="1599" spans="6:6" x14ac:dyDescent="0.2">
      <c r="F1599" s="5"/>
    </row>
    <row r="1600" spans="6:6" x14ac:dyDescent="0.2">
      <c r="F1600" s="5"/>
    </row>
    <row r="1601" spans="6:6" x14ac:dyDescent="0.2">
      <c r="F1601" s="5"/>
    </row>
    <row r="1602" spans="6:6" x14ac:dyDescent="0.2">
      <c r="F1602" s="5"/>
    </row>
    <row r="1603" spans="6:6" x14ac:dyDescent="0.2">
      <c r="F1603" s="5"/>
    </row>
    <row r="1604" spans="6:6" x14ac:dyDescent="0.2">
      <c r="F1604" s="5"/>
    </row>
    <row r="1605" spans="6:6" x14ac:dyDescent="0.2">
      <c r="F1605" s="5"/>
    </row>
    <row r="1606" spans="6:6" x14ac:dyDescent="0.2">
      <c r="F1606" s="5"/>
    </row>
    <row r="1607" spans="6:6" x14ac:dyDescent="0.2">
      <c r="F1607" s="5"/>
    </row>
    <row r="1608" spans="6:6" x14ac:dyDescent="0.2">
      <c r="F1608" s="5"/>
    </row>
    <row r="1609" spans="6:6" x14ac:dyDescent="0.2">
      <c r="F1609" s="5"/>
    </row>
    <row r="1610" spans="6:6" x14ac:dyDescent="0.2">
      <c r="F1610" s="5"/>
    </row>
    <row r="1611" spans="6:6" x14ac:dyDescent="0.2">
      <c r="F1611" s="5"/>
    </row>
    <row r="1612" spans="6:6" x14ac:dyDescent="0.2">
      <c r="F1612" s="5"/>
    </row>
    <row r="1613" spans="6:6" x14ac:dyDescent="0.2">
      <c r="F1613" s="5"/>
    </row>
    <row r="1614" spans="6:6" x14ac:dyDescent="0.2">
      <c r="F1614" s="5"/>
    </row>
    <row r="1615" spans="6:6" x14ac:dyDescent="0.2">
      <c r="F1615" s="5"/>
    </row>
    <row r="1616" spans="6:6" x14ac:dyDescent="0.2">
      <c r="F1616" s="5"/>
    </row>
    <row r="1617" spans="6:6" x14ac:dyDescent="0.2">
      <c r="F1617" s="5"/>
    </row>
    <row r="1618" spans="6:6" x14ac:dyDescent="0.2">
      <c r="F1618" s="5"/>
    </row>
    <row r="1619" spans="6:6" x14ac:dyDescent="0.2">
      <c r="F1619" s="5"/>
    </row>
    <row r="1620" spans="6:6" x14ac:dyDescent="0.2">
      <c r="F1620" s="5"/>
    </row>
    <row r="1621" spans="6:6" x14ac:dyDescent="0.2">
      <c r="F1621" s="5"/>
    </row>
    <row r="1622" spans="6:6" x14ac:dyDescent="0.2">
      <c r="F1622" s="5"/>
    </row>
    <row r="1623" spans="6:6" x14ac:dyDescent="0.2">
      <c r="F1623" s="5"/>
    </row>
    <row r="1624" spans="6:6" x14ac:dyDescent="0.2">
      <c r="F1624" s="5"/>
    </row>
    <row r="1625" spans="6:6" x14ac:dyDescent="0.2">
      <c r="F1625" s="5"/>
    </row>
    <row r="1626" spans="6:6" x14ac:dyDescent="0.2">
      <c r="F1626" s="5"/>
    </row>
    <row r="1627" spans="6:6" x14ac:dyDescent="0.2">
      <c r="F1627" s="5"/>
    </row>
    <row r="1628" spans="6:6" x14ac:dyDescent="0.2">
      <c r="F1628" s="5"/>
    </row>
    <row r="1629" spans="6:6" x14ac:dyDescent="0.2">
      <c r="F1629" s="5"/>
    </row>
    <row r="1630" spans="6:6" x14ac:dyDescent="0.2">
      <c r="F1630" s="5"/>
    </row>
    <row r="1631" spans="6:6" x14ac:dyDescent="0.2">
      <c r="F1631" s="5"/>
    </row>
    <row r="1632" spans="6:6" x14ac:dyDescent="0.2">
      <c r="F1632" s="5"/>
    </row>
    <row r="1633" spans="6:6" x14ac:dyDescent="0.2">
      <c r="F1633" s="5"/>
    </row>
    <row r="1634" spans="6:6" x14ac:dyDescent="0.2">
      <c r="F1634" s="5"/>
    </row>
    <row r="1635" spans="6:6" x14ac:dyDescent="0.2">
      <c r="F1635" s="5"/>
    </row>
    <row r="1636" spans="6:6" x14ac:dyDescent="0.2">
      <c r="F1636" s="5"/>
    </row>
    <row r="1637" spans="6:6" x14ac:dyDescent="0.2">
      <c r="F1637" s="5"/>
    </row>
    <row r="1638" spans="6:6" x14ac:dyDescent="0.2">
      <c r="F1638" s="5"/>
    </row>
    <row r="1639" spans="6:6" x14ac:dyDescent="0.2">
      <c r="F1639" s="5"/>
    </row>
    <row r="1640" spans="6:6" x14ac:dyDescent="0.2">
      <c r="F1640" s="5"/>
    </row>
    <row r="1641" spans="6:6" x14ac:dyDescent="0.2">
      <c r="F1641" s="5"/>
    </row>
    <row r="1642" spans="6:6" x14ac:dyDescent="0.2">
      <c r="F1642" s="5"/>
    </row>
    <row r="1643" spans="6:6" x14ac:dyDescent="0.2">
      <c r="F1643" s="5"/>
    </row>
    <row r="1644" spans="6:6" x14ac:dyDescent="0.2">
      <c r="F1644" s="5"/>
    </row>
    <row r="1645" spans="6:6" x14ac:dyDescent="0.2">
      <c r="F1645" s="5"/>
    </row>
    <row r="1646" spans="6:6" x14ac:dyDescent="0.2">
      <c r="F1646" s="5"/>
    </row>
    <row r="1647" spans="6:6" x14ac:dyDescent="0.2">
      <c r="F1647" s="5"/>
    </row>
    <row r="1648" spans="6:6" x14ac:dyDescent="0.2">
      <c r="F1648" s="5"/>
    </row>
    <row r="1649" spans="6:6" x14ac:dyDescent="0.2">
      <c r="F1649" s="5"/>
    </row>
    <row r="1650" spans="6:6" x14ac:dyDescent="0.2">
      <c r="F1650" s="5"/>
    </row>
    <row r="1651" spans="6:6" x14ac:dyDescent="0.2">
      <c r="F1651" s="5"/>
    </row>
    <row r="1652" spans="6:6" x14ac:dyDescent="0.2">
      <c r="F1652" s="5"/>
    </row>
    <row r="1653" spans="6:6" x14ac:dyDescent="0.2">
      <c r="F1653" s="5"/>
    </row>
    <row r="1654" spans="6:6" x14ac:dyDescent="0.2">
      <c r="F1654" s="5"/>
    </row>
    <row r="1655" spans="6:6" x14ac:dyDescent="0.2">
      <c r="F1655" s="5"/>
    </row>
    <row r="1656" spans="6:6" x14ac:dyDescent="0.2">
      <c r="F1656" s="5"/>
    </row>
    <row r="1657" spans="6:6" x14ac:dyDescent="0.2">
      <c r="F1657" s="5"/>
    </row>
    <row r="1658" spans="6:6" x14ac:dyDescent="0.2">
      <c r="F1658" s="5"/>
    </row>
    <row r="1659" spans="6:6" x14ac:dyDescent="0.2">
      <c r="F1659" s="5"/>
    </row>
    <row r="1660" spans="6:6" x14ac:dyDescent="0.2">
      <c r="F1660" s="5"/>
    </row>
    <row r="1661" spans="6:6" x14ac:dyDescent="0.2">
      <c r="F1661" s="5"/>
    </row>
    <row r="1662" spans="6:6" x14ac:dyDescent="0.2">
      <c r="F1662" s="5"/>
    </row>
    <row r="1663" spans="6:6" x14ac:dyDescent="0.2">
      <c r="F1663" s="5"/>
    </row>
    <row r="1664" spans="6:6" x14ac:dyDescent="0.2">
      <c r="F1664" s="5"/>
    </row>
    <row r="1665" spans="6:6" x14ac:dyDescent="0.2">
      <c r="F1665" s="5"/>
    </row>
    <row r="1666" spans="6:6" x14ac:dyDescent="0.2">
      <c r="F1666" s="5"/>
    </row>
    <row r="1667" spans="6:6" x14ac:dyDescent="0.2">
      <c r="F1667" s="5"/>
    </row>
    <row r="1668" spans="6:6" x14ac:dyDescent="0.2">
      <c r="F1668" s="5"/>
    </row>
    <row r="1669" spans="6:6" x14ac:dyDescent="0.2">
      <c r="F1669" s="5"/>
    </row>
    <row r="1670" spans="6:6" x14ac:dyDescent="0.2">
      <c r="F1670" s="5"/>
    </row>
    <row r="1671" spans="6:6" x14ac:dyDescent="0.2">
      <c r="F1671" s="5"/>
    </row>
    <row r="1672" spans="6:6" x14ac:dyDescent="0.2">
      <c r="F1672" s="5"/>
    </row>
    <row r="1673" spans="6:6" x14ac:dyDescent="0.2">
      <c r="F1673" s="5"/>
    </row>
    <row r="1674" spans="6:6" x14ac:dyDescent="0.2">
      <c r="F1674" s="5"/>
    </row>
    <row r="1675" spans="6:6" x14ac:dyDescent="0.2">
      <c r="F1675" s="5"/>
    </row>
    <row r="1676" spans="6:6" x14ac:dyDescent="0.2">
      <c r="F1676" s="5"/>
    </row>
    <row r="1677" spans="6:6" x14ac:dyDescent="0.2">
      <c r="F1677" s="5"/>
    </row>
    <row r="1678" spans="6:6" x14ac:dyDescent="0.2">
      <c r="F1678" s="5"/>
    </row>
    <row r="1679" spans="6:6" x14ac:dyDescent="0.2">
      <c r="F1679" s="5"/>
    </row>
    <row r="1680" spans="6:6" x14ac:dyDescent="0.2">
      <c r="F1680" s="5"/>
    </row>
    <row r="1681" spans="6:6" x14ac:dyDescent="0.2">
      <c r="F1681" s="5"/>
    </row>
    <row r="1682" spans="6:6" x14ac:dyDescent="0.2">
      <c r="F1682" s="5"/>
    </row>
    <row r="1683" spans="6:6" x14ac:dyDescent="0.2">
      <c r="F1683" s="5"/>
    </row>
    <row r="1684" spans="6:6" x14ac:dyDescent="0.2">
      <c r="F1684" s="5"/>
    </row>
    <row r="1685" spans="6:6" x14ac:dyDescent="0.2">
      <c r="F1685" s="5"/>
    </row>
    <row r="1686" spans="6:6" x14ac:dyDescent="0.2">
      <c r="F1686" s="5"/>
    </row>
    <row r="1687" spans="6:6" x14ac:dyDescent="0.2">
      <c r="F1687" s="5"/>
    </row>
    <row r="1688" spans="6:6" x14ac:dyDescent="0.2">
      <c r="F1688" s="5"/>
    </row>
    <row r="1689" spans="6:6" x14ac:dyDescent="0.2">
      <c r="F1689" s="5"/>
    </row>
    <row r="1690" spans="6:6" x14ac:dyDescent="0.2">
      <c r="F1690" s="5"/>
    </row>
    <row r="1691" spans="6:6" x14ac:dyDescent="0.2">
      <c r="F1691" s="5"/>
    </row>
    <row r="1692" spans="6:6" x14ac:dyDescent="0.2">
      <c r="F1692" s="5"/>
    </row>
    <row r="1693" spans="6:6" x14ac:dyDescent="0.2">
      <c r="F1693" s="5"/>
    </row>
    <row r="1694" spans="6:6" x14ac:dyDescent="0.2">
      <c r="F1694" s="5"/>
    </row>
    <row r="1695" spans="6:6" x14ac:dyDescent="0.2">
      <c r="F1695" s="5"/>
    </row>
    <row r="1696" spans="6:6" x14ac:dyDescent="0.2">
      <c r="F1696" s="5"/>
    </row>
    <row r="1697" spans="6:6" x14ac:dyDescent="0.2">
      <c r="F1697" s="5"/>
    </row>
    <row r="1698" spans="6:6" x14ac:dyDescent="0.2">
      <c r="F1698" s="5"/>
    </row>
    <row r="1699" spans="6:6" x14ac:dyDescent="0.2">
      <c r="F1699" s="5"/>
    </row>
    <row r="1700" spans="6:6" x14ac:dyDescent="0.2">
      <c r="F1700" s="5"/>
    </row>
    <row r="1701" spans="6:6" x14ac:dyDescent="0.2">
      <c r="F1701" s="5"/>
    </row>
    <row r="1702" spans="6:6" x14ac:dyDescent="0.2">
      <c r="F1702" s="5"/>
    </row>
    <row r="1703" spans="6:6" x14ac:dyDescent="0.2">
      <c r="F1703" s="5"/>
    </row>
    <row r="1704" spans="6:6" x14ac:dyDescent="0.2">
      <c r="F1704" s="5"/>
    </row>
    <row r="1705" spans="6:6" x14ac:dyDescent="0.2">
      <c r="F1705" s="5"/>
    </row>
    <row r="1706" spans="6:6" x14ac:dyDescent="0.2">
      <c r="F1706" s="5"/>
    </row>
    <row r="1707" spans="6:6" x14ac:dyDescent="0.2">
      <c r="F1707" s="5"/>
    </row>
    <row r="1708" spans="6:6" x14ac:dyDescent="0.2">
      <c r="F1708" s="5"/>
    </row>
    <row r="1709" spans="6:6" x14ac:dyDescent="0.2">
      <c r="F1709" s="5"/>
    </row>
    <row r="1710" spans="6:6" x14ac:dyDescent="0.2">
      <c r="F1710" s="5"/>
    </row>
    <row r="1711" spans="6:6" x14ac:dyDescent="0.2">
      <c r="F1711" s="5"/>
    </row>
    <row r="1712" spans="6:6" x14ac:dyDescent="0.2">
      <c r="F1712" s="5"/>
    </row>
    <row r="1713" spans="6:6" x14ac:dyDescent="0.2">
      <c r="F1713" s="5"/>
    </row>
    <row r="1714" spans="6:6" x14ac:dyDescent="0.2">
      <c r="F1714" s="5"/>
    </row>
    <row r="1715" spans="6:6" x14ac:dyDescent="0.2">
      <c r="F1715" s="5"/>
    </row>
    <row r="1716" spans="6:6" x14ac:dyDescent="0.2">
      <c r="F1716" s="5"/>
    </row>
    <row r="1717" spans="6:6" x14ac:dyDescent="0.2">
      <c r="F1717" s="5"/>
    </row>
    <row r="1718" spans="6:6" x14ac:dyDescent="0.2">
      <c r="F1718" s="5"/>
    </row>
    <row r="1719" spans="6:6" x14ac:dyDescent="0.2">
      <c r="F1719" s="5"/>
    </row>
    <row r="1720" spans="6:6" x14ac:dyDescent="0.2">
      <c r="F1720" s="5"/>
    </row>
    <row r="1721" spans="6:6" x14ac:dyDescent="0.2">
      <c r="F1721" s="5"/>
    </row>
    <row r="1722" spans="6:6" x14ac:dyDescent="0.2">
      <c r="F1722" s="5"/>
    </row>
    <row r="1723" spans="6:6" x14ac:dyDescent="0.2">
      <c r="F1723" s="5"/>
    </row>
    <row r="1724" spans="6:6" x14ac:dyDescent="0.2">
      <c r="F1724" s="5"/>
    </row>
    <row r="1725" spans="6:6" x14ac:dyDescent="0.2">
      <c r="F1725" s="5"/>
    </row>
    <row r="1726" spans="6:6" x14ac:dyDescent="0.2">
      <c r="F1726" s="5"/>
    </row>
    <row r="1727" spans="6:6" x14ac:dyDescent="0.2">
      <c r="F1727" s="5"/>
    </row>
    <row r="1728" spans="6:6" x14ac:dyDescent="0.2">
      <c r="F1728" s="5"/>
    </row>
    <row r="1729" spans="6:6" x14ac:dyDescent="0.2">
      <c r="F1729" s="5"/>
    </row>
    <row r="1730" spans="6:6" x14ac:dyDescent="0.2">
      <c r="F1730" s="5"/>
    </row>
    <row r="1731" spans="6:6" x14ac:dyDescent="0.2">
      <c r="F1731" s="5"/>
    </row>
    <row r="1732" spans="6:6" x14ac:dyDescent="0.2">
      <c r="F1732" s="5"/>
    </row>
    <row r="1733" spans="6:6" x14ac:dyDescent="0.2">
      <c r="F1733" s="5"/>
    </row>
    <row r="1734" spans="6:6" x14ac:dyDescent="0.2">
      <c r="F1734" s="5"/>
    </row>
    <row r="1735" spans="6:6" x14ac:dyDescent="0.2">
      <c r="F1735" s="5"/>
    </row>
    <row r="1736" spans="6:6" x14ac:dyDescent="0.2">
      <c r="F1736" s="5"/>
    </row>
    <row r="1737" spans="6:6" x14ac:dyDescent="0.2">
      <c r="F1737" s="5"/>
    </row>
    <row r="1738" spans="6:6" x14ac:dyDescent="0.2">
      <c r="F1738" s="5"/>
    </row>
    <row r="1739" spans="6:6" x14ac:dyDescent="0.2">
      <c r="F1739" s="5"/>
    </row>
    <row r="1740" spans="6:6" x14ac:dyDescent="0.2">
      <c r="F1740" s="5"/>
    </row>
    <row r="1741" spans="6:6" x14ac:dyDescent="0.2">
      <c r="F1741" s="5"/>
    </row>
    <row r="1742" spans="6:6" x14ac:dyDescent="0.2">
      <c r="F1742" s="5"/>
    </row>
    <row r="1743" spans="6:6" x14ac:dyDescent="0.2">
      <c r="F1743" s="5"/>
    </row>
    <row r="1744" spans="6:6" x14ac:dyDescent="0.2">
      <c r="F1744" s="5"/>
    </row>
    <row r="1745" spans="6:6" x14ac:dyDescent="0.2">
      <c r="F1745" s="5"/>
    </row>
    <row r="1746" spans="6:6" x14ac:dyDescent="0.2">
      <c r="F1746" s="5"/>
    </row>
    <row r="1747" spans="6:6" x14ac:dyDescent="0.2">
      <c r="F1747" s="5"/>
    </row>
    <row r="1748" spans="6:6" x14ac:dyDescent="0.2">
      <c r="F1748" s="5"/>
    </row>
    <row r="1749" spans="6:6" x14ac:dyDescent="0.2">
      <c r="F1749" s="5"/>
    </row>
    <row r="1750" spans="6:6" x14ac:dyDescent="0.2">
      <c r="F1750" s="5"/>
    </row>
    <row r="1751" spans="6:6" x14ac:dyDescent="0.2">
      <c r="F1751" s="5"/>
    </row>
    <row r="1752" spans="6:6" x14ac:dyDescent="0.2">
      <c r="F1752" s="5"/>
    </row>
    <row r="1753" spans="6:6" x14ac:dyDescent="0.2">
      <c r="F1753" s="5"/>
    </row>
    <row r="1754" spans="6:6" x14ac:dyDescent="0.2">
      <c r="F1754" s="5"/>
    </row>
    <row r="1755" spans="6:6" x14ac:dyDescent="0.2">
      <c r="F1755" s="5"/>
    </row>
    <row r="1756" spans="6:6" x14ac:dyDescent="0.2">
      <c r="F1756" s="5"/>
    </row>
    <row r="1757" spans="6:6" x14ac:dyDescent="0.2">
      <c r="F1757" s="5"/>
    </row>
    <row r="1758" spans="6:6" x14ac:dyDescent="0.2">
      <c r="F1758" s="5"/>
    </row>
    <row r="1759" spans="6:6" x14ac:dyDescent="0.2">
      <c r="F1759" s="5"/>
    </row>
    <row r="1760" spans="6:6" x14ac:dyDescent="0.2">
      <c r="F1760" s="5"/>
    </row>
    <row r="1761" spans="6:6" x14ac:dyDescent="0.2">
      <c r="F1761" s="5"/>
    </row>
    <row r="1762" spans="6:6" x14ac:dyDescent="0.2">
      <c r="F1762" s="5"/>
    </row>
    <row r="1763" spans="6:6" x14ac:dyDescent="0.2">
      <c r="F1763" s="5"/>
    </row>
    <row r="1764" spans="6:6" x14ac:dyDescent="0.2">
      <c r="F1764" s="5"/>
    </row>
    <row r="1765" spans="6:6" x14ac:dyDescent="0.2">
      <c r="F1765" s="5"/>
    </row>
    <row r="1766" spans="6:6" x14ac:dyDescent="0.2">
      <c r="F1766" s="5"/>
    </row>
    <row r="1767" spans="6:6" x14ac:dyDescent="0.2">
      <c r="F1767" s="5"/>
    </row>
    <row r="1768" spans="6:6" x14ac:dyDescent="0.2">
      <c r="F1768" s="5"/>
    </row>
    <row r="1769" spans="6:6" x14ac:dyDescent="0.2">
      <c r="F1769" s="5"/>
    </row>
    <row r="1770" spans="6:6" x14ac:dyDescent="0.2">
      <c r="F1770" s="5"/>
    </row>
    <row r="1771" spans="6:6" x14ac:dyDescent="0.2">
      <c r="F1771" s="5"/>
    </row>
    <row r="1772" spans="6:6" x14ac:dyDescent="0.2">
      <c r="F1772" s="5"/>
    </row>
    <row r="1773" spans="6:6" x14ac:dyDescent="0.2">
      <c r="F1773" s="5"/>
    </row>
    <row r="1774" spans="6:6" x14ac:dyDescent="0.2">
      <c r="F1774" s="5"/>
    </row>
    <row r="1775" spans="6:6" x14ac:dyDescent="0.2">
      <c r="F1775" s="5"/>
    </row>
    <row r="1776" spans="6:6" x14ac:dyDescent="0.2">
      <c r="F1776" s="5"/>
    </row>
    <row r="1777" spans="6:6" x14ac:dyDescent="0.2">
      <c r="F1777" s="5"/>
    </row>
    <row r="1778" spans="6:6" x14ac:dyDescent="0.2">
      <c r="F1778" s="5"/>
    </row>
    <row r="1779" spans="6:6" x14ac:dyDescent="0.2">
      <c r="F1779" s="5"/>
    </row>
    <row r="1780" spans="6:6" x14ac:dyDescent="0.2">
      <c r="F1780" s="5"/>
    </row>
    <row r="1781" spans="6:6" x14ac:dyDescent="0.2">
      <c r="F1781" s="5"/>
    </row>
    <row r="1782" spans="6:6" x14ac:dyDescent="0.2">
      <c r="F1782" s="5"/>
    </row>
    <row r="1783" spans="6:6" x14ac:dyDescent="0.2">
      <c r="F1783" s="5"/>
    </row>
    <row r="1784" spans="6:6" x14ac:dyDescent="0.2">
      <c r="F1784" s="5"/>
    </row>
    <row r="1785" spans="6:6" x14ac:dyDescent="0.2">
      <c r="F1785" s="5"/>
    </row>
    <row r="1786" spans="6:6" x14ac:dyDescent="0.2">
      <c r="F1786" s="5"/>
    </row>
    <row r="1787" spans="6:6" x14ac:dyDescent="0.2">
      <c r="F1787" s="5"/>
    </row>
    <row r="1788" spans="6:6" x14ac:dyDescent="0.2">
      <c r="F1788" s="5"/>
    </row>
    <row r="1789" spans="6:6" x14ac:dyDescent="0.2">
      <c r="F1789" s="5"/>
    </row>
    <row r="1790" spans="6:6" x14ac:dyDescent="0.2">
      <c r="F1790" s="5"/>
    </row>
    <row r="1791" spans="6:6" x14ac:dyDescent="0.2">
      <c r="F1791" s="5"/>
    </row>
    <row r="1792" spans="6:6" x14ac:dyDescent="0.2">
      <c r="F1792" s="5"/>
    </row>
    <row r="1793" spans="6:6" x14ac:dyDescent="0.2">
      <c r="F1793" s="5"/>
    </row>
    <row r="1794" spans="6:6" x14ac:dyDescent="0.2">
      <c r="F1794" s="5"/>
    </row>
    <row r="1795" spans="6:6" x14ac:dyDescent="0.2">
      <c r="F1795" s="5"/>
    </row>
    <row r="1796" spans="6:6" x14ac:dyDescent="0.2">
      <c r="F1796" s="5"/>
    </row>
    <row r="1797" spans="6:6" x14ac:dyDescent="0.2">
      <c r="F1797" s="5"/>
    </row>
    <row r="1798" spans="6:6" x14ac:dyDescent="0.2">
      <c r="F1798" s="5"/>
    </row>
    <row r="1799" spans="6:6" x14ac:dyDescent="0.2">
      <c r="F1799" s="5"/>
    </row>
    <row r="1800" spans="6:6" x14ac:dyDescent="0.2">
      <c r="F1800" s="5"/>
    </row>
    <row r="1801" spans="6:6" x14ac:dyDescent="0.2">
      <c r="F1801" s="5"/>
    </row>
    <row r="1802" spans="6:6" x14ac:dyDescent="0.2">
      <c r="F1802" s="5"/>
    </row>
    <row r="1803" spans="6:6" x14ac:dyDescent="0.2">
      <c r="F1803" s="5"/>
    </row>
    <row r="1804" spans="6:6" x14ac:dyDescent="0.2">
      <c r="F1804" s="5"/>
    </row>
    <row r="1805" spans="6:6" x14ac:dyDescent="0.2">
      <c r="F1805" s="5"/>
    </row>
    <row r="1806" spans="6:6" x14ac:dyDescent="0.2">
      <c r="F1806" s="5"/>
    </row>
    <row r="1807" spans="6:6" x14ac:dyDescent="0.2">
      <c r="F1807" s="5"/>
    </row>
    <row r="1808" spans="6:6" x14ac:dyDescent="0.2">
      <c r="F1808" s="5"/>
    </row>
    <row r="1809" spans="6:6" x14ac:dyDescent="0.2">
      <c r="F1809" s="5"/>
    </row>
    <row r="1810" spans="6:6" x14ac:dyDescent="0.2">
      <c r="F1810" s="5"/>
    </row>
    <row r="1811" spans="6:6" x14ac:dyDescent="0.2">
      <c r="F1811" s="5"/>
    </row>
    <row r="1812" spans="6:6" x14ac:dyDescent="0.2">
      <c r="F1812" s="5"/>
    </row>
    <row r="1813" spans="6:6" x14ac:dyDescent="0.2">
      <c r="F1813" s="5"/>
    </row>
    <row r="1814" spans="6:6" x14ac:dyDescent="0.2">
      <c r="F1814" s="5"/>
    </row>
    <row r="1815" spans="6:6" x14ac:dyDescent="0.2">
      <c r="F1815" s="5"/>
    </row>
    <row r="1816" spans="6:6" x14ac:dyDescent="0.2">
      <c r="F1816" s="5"/>
    </row>
    <row r="1817" spans="6:6" x14ac:dyDescent="0.2">
      <c r="F1817" s="5"/>
    </row>
    <row r="1818" spans="6:6" x14ac:dyDescent="0.2">
      <c r="F1818" s="5"/>
    </row>
    <row r="1819" spans="6:6" x14ac:dyDescent="0.2">
      <c r="F1819" s="5"/>
    </row>
    <row r="1820" spans="6:6" x14ac:dyDescent="0.2">
      <c r="F1820" s="5"/>
    </row>
    <row r="1821" spans="6:6" x14ac:dyDescent="0.2">
      <c r="F1821" s="5"/>
    </row>
    <row r="1822" spans="6:6" x14ac:dyDescent="0.2">
      <c r="F1822" s="5"/>
    </row>
    <row r="1823" spans="6:6" x14ac:dyDescent="0.2">
      <c r="F1823" s="5"/>
    </row>
    <row r="1824" spans="6:6" x14ac:dyDescent="0.2">
      <c r="F1824" s="5"/>
    </row>
    <row r="1825" spans="6:6" x14ac:dyDescent="0.2">
      <c r="F1825" s="5"/>
    </row>
    <row r="1826" spans="6:6" x14ac:dyDescent="0.2">
      <c r="F1826" s="5"/>
    </row>
    <row r="1827" spans="6:6" x14ac:dyDescent="0.2">
      <c r="F1827" s="5"/>
    </row>
    <row r="1828" spans="6:6" x14ac:dyDescent="0.2">
      <c r="F1828" s="5"/>
    </row>
    <row r="1829" spans="6:6" x14ac:dyDescent="0.2">
      <c r="F1829" s="5"/>
    </row>
    <row r="1830" spans="6:6" x14ac:dyDescent="0.2">
      <c r="F1830" s="5"/>
    </row>
    <row r="1831" spans="6:6" x14ac:dyDescent="0.2">
      <c r="F1831" s="5"/>
    </row>
    <row r="1832" spans="6:6" x14ac:dyDescent="0.2">
      <c r="F1832" s="5"/>
    </row>
    <row r="1833" spans="6:6" x14ac:dyDescent="0.2">
      <c r="F1833" s="5"/>
    </row>
    <row r="1834" spans="6:6" x14ac:dyDescent="0.2">
      <c r="F1834" s="5"/>
    </row>
    <row r="1835" spans="6:6" x14ac:dyDescent="0.2">
      <c r="F1835" s="5"/>
    </row>
    <row r="1836" spans="6:6" x14ac:dyDescent="0.2">
      <c r="F1836" s="5"/>
    </row>
    <row r="1837" spans="6:6" x14ac:dyDescent="0.2">
      <c r="F1837" s="5"/>
    </row>
    <row r="1838" spans="6:6" x14ac:dyDescent="0.2">
      <c r="F1838" s="5"/>
    </row>
    <row r="1839" spans="6:6" x14ac:dyDescent="0.2">
      <c r="F1839" s="5"/>
    </row>
    <row r="1840" spans="6:6" x14ac:dyDescent="0.2">
      <c r="F1840" s="5"/>
    </row>
    <row r="1841" spans="6:6" x14ac:dyDescent="0.2">
      <c r="F1841" s="5"/>
    </row>
    <row r="1842" spans="6:6" x14ac:dyDescent="0.2">
      <c r="F1842" s="5"/>
    </row>
    <row r="1843" spans="6:6" x14ac:dyDescent="0.2">
      <c r="F1843" s="5"/>
    </row>
    <row r="1844" spans="6:6" x14ac:dyDescent="0.2">
      <c r="F1844" s="5"/>
    </row>
    <row r="1845" spans="6:6" x14ac:dyDescent="0.2">
      <c r="F1845" s="5"/>
    </row>
    <row r="1846" spans="6:6" x14ac:dyDescent="0.2">
      <c r="F1846" s="5"/>
    </row>
    <row r="1847" spans="6:6" x14ac:dyDescent="0.2">
      <c r="F1847" s="5"/>
    </row>
    <row r="1848" spans="6:6" x14ac:dyDescent="0.2">
      <c r="F1848" s="5"/>
    </row>
    <row r="1849" spans="6:6" x14ac:dyDescent="0.2">
      <c r="F1849" s="5"/>
    </row>
    <row r="1850" spans="6:6" x14ac:dyDescent="0.2">
      <c r="F1850" s="5"/>
    </row>
    <row r="1851" spans="6:6" x14ac:dyDescent="0.2">
      <c r="F1851" s="5"/>
    </row>
    <row r="1852" spans="6:6" x14ac:dyDescent="0.2">
      <c r="F1852" s="5"/>
    </row>
    <row r="1853" spans="6:6" x14ac:dyDescent="0.2">
      <c r="F1853" s="5"/>
    </row>
    <row r="1854" spans="6:6" x14ac:dyDescent="0.2">
      <c r="F1854" s="5"/>
    </row>
    <row r="1855" spans="6:6" x14ac:dyDescent="0.2">
      <c r="F1855" s="5"/>
    </row>
    <row r="1856" spans="6:6" x14ac:dyDescent="0.2">
      <c r="F1856" s="5"/>
    </row>
    <row r="1857" spans="6:6" x14ac:dyDescent="0.2">
      <c r="F1857" s="5"/>
    </row>
    <row r="1858" spans="6:6" x14ac:dyDescent="0.2">
      <c r="F1858" s="5"/>
    </row>
    <row r="1859" spans="6:6" x14ac:dyDescent="0.2">
      <c r="F1859" s="5"/>
    </row>
    <row r="1860" spans="6:6" x14ac:dyDescent="0.2">
      <c r="F1860" s="5"/>
    </row>
    <row r="1861" spans="6:6" x14ac:dyDescent="0.2">
      <c r="F1861" s="5"/>
    </row>
    <row r="1862" spans="6:6" x14ac:dyDescent="0.2">
      <c r="F1862" s="5"/>
    </row>
    <row r="1863" spans="6:6" x14ac:dyDescent="0.2">
      <c r="F1863" s="5"/>
    </row>
    <row r="1864" spans="6:6" x14ac:dyDescent="0.2">
      <c r="F1864" s="5"/>
    </row>
    <row r="1865" spans="6:6" x14ac:dyDescent="0.2">
      <c r="F1865" s="5"/>
    </row>
    <row r="1866" spans="6:6" x14ac:dyDescent="0.2">
      <c r="F1866" s="5"/>
    </row>
    <row r="1867" spans="6:6" x14ac:dyDescent="0.2">
      <c r="F1867" s="5"/>
    </row>
    <row r="1868" spans="6:6" x14ac:dyDescent="0.2">
      <c r="F1868" s="5"/>
    </row>
    <row r="1869" spans="6:6" x14ac:dyDescent="0.2">
      <c r="F1869" s="5"/>
    </row>
    <row r="1870" spans="6:6" x14ac:dyDescent="0.2">
      <c r="F1870" s="5"/>
    </row>
    <row r="1871" spans="6:6" x14ac:dyDescent="0.2">
      <c r="F1871" s="5"/>
    </row>
    <row r="1872" spans="6:6" x14ac:dyDescent="0.2">
      <c r="F1872" s="5"/>
    </row>
    <row r="1873" spans="6:6" x14ac:dyDescent="0.2">
      <c r="F1873" s="5"/>
    </row>
    <row r="1874" spans="6:6" x14ac:dyDescent="0.2">
      <c r="F1874" s="5"/>
    </row>
    <row r="1875" spans="6:6" x14ac:dyDescent="0.2">
      <c r="F1875" s="5"/>
    </row>
    <row r="1876" spans="6:6" x14ac:dyDescent="0.2">
      <c r="F1876" s="5"/>
    </row>
    <row r="1877" spans="6:6" x14ac:dyDescent="0.2">
      <c r="F1877" s="5"/>
    </row>
    <row r="1878" spans="6:6" x14ac:dyDescent="0.2">
      <c r="F1878" s="5"/>
    </row>
    <row r="1879" spans="6:6" x14ac:dyDescent="0.2">
      <c r="F1879" s="5"/>
    </row>
    <row r="1880" spans="6:6" x14ac:dyDescent="0.2">
      <c r="F1880" s="5"/>
    </row>
    <row r="1881" spans="6:6" x14ac:dyDescent="0.2">
      <c r="F1881" s="5"/>
    </row>
    <row r="1882" spans="6:6" x14ac:dyDescent="0.2">
      <c r="F1882" s="5"/>
    </row>
    <row r="1883" spans="6:6" x14ac:dyDescent="0.2">
      <c r="F1883" s="5"/>
    </row>
    <row r="1884" spans="6:6" x14ac:dyDescent="0.2">
      <c r="F1884" s="5"/>
    </row>
    <row r="1885" spans="6:6" x14ac:dyDescent="0.2">
      <c r="F1885" s="5"/>
    </row>
    <row r="1886" spans="6:6" x14ac:dyDescent="0.2">
      <c r="F1886" s="5"/>
    </row>
    <row r="1887" spans="6:6" x14ac:dyDescent="0.2">
      <c r="F1887" s="5"/>
    </row>
    <row r="1888" spans="6:6" x14ac:dyDescent="0.2">
      <c r="F1888" s="5"/>
    </row>
    <row r="1889" spans="6:6" x14ac:dyDescent="0.2">
      <c r="F1889" s="5"/>
    </row>
    <row r="1890" spans="6:6" x14ac:dyDescent="0.2">
      <c r="F1890" s="5"/>
    </row>
    <row r="1891" spans="6:6" x14ac:dyDescent="0.2">
      <c r="F1891" s="5"/>
    </row>
    <row r="1892" spans="6:6" x14ac:dyDescent="0.2">
      <c r="F1892" s="5"/>
    </row>
    <row r="1893" spans="6:6" x14ac:dyDescent="0.2">
      <c r="F1893" s="5"/>
    </row>
    <row r="1894" spans="6:6" x14ac:dyDescent="0.2">
      <c r="F1894" s="5"/>
    </row>
    <row r="1895" spans="6:6" x14ac:dyDescent="0.2">
      <c r="F1895" s="5"/>
    </row>
    <row r="1896" spans="6:6" x14ac:dyDescent="0.2">
      <c r="F1896" s="5"/>
    </row>
    <row r="1897" spans="6:6" x14ac:dyDescent="0.2">
      <c r="F1897" s="5"/>
    </row>
    <row r="1898" spans="6:6" x14ac:dyDescent="0.2">
      <c r="F1898" s="5"/>
    </row>
    <row r="1899" spans="6:6" x14ac:dyDescent="0.2">
      <c r="F1899" s="5"/>
    </row>
    <row r="1900" spans="6:6" x14ac:dyDescent="0.2">
      <c r="F1900" s="5"/>
    </row>
    <row r="1901" spans="6:6" x14ac:dyDescent="0.2">
      <c r="F1901" s="5"/>
    </row>
    <row r="1902" spans="6:6" x14ac:dyDescent="0.2">
      <c r="F1902" s="5"/>
    </row>
    <row r="1903" spans="6:6" x14ac:dyDescent="0.2">
      <c r="F1903" s="5"/>
    </row>
    <row r="1904" spans="6:6" x14ac:dyDescent="0.2">
      <c r="F1904" s="5"/>
    </row>
    <row r="1905" spans="6:6" x14ac:dyDescent="0.2">
      <c r="F1905" s="5"/>
    </row>
    <row r="1906" spans="6:6" x14ac:dyDescent="0.2">
      <c r="F1906" s="5"/>
    </row>
    <row r="1907" spans="6:6" x14ac:dyDescent="0.2">
      <c r="F1907" s="5"/>
    </row>
    <row r="1908" spans="6:6" x14ac:dyDescent="0.2">
      <c r="F1908" s="5"/>
    </row>
    <row r="1909" spans="6:6" x14ac:dyDescent="0.2">
      <c r="F1909" s="5"/>
    </row>
    <row r="1910" spans="6:6" x14ac:dyDescent="0.2">
      <c r="F1910" s="5"/>
    </row>
    <row r="1911" spans="6:6" x14ac:dyDescent="0.2">
      <c r="F1911" s="5"/>
    </row>
    <row r="1912" spans="6:6" x14ac:dyDescent="0.2">
      <c r="F1912" s="5"/>
    </row>
    <row r="1913" spans="6:6" x14ac:dyDescent="0.2">
      <c r="F1913" s="5"/>
    </row>
    <row r="1914" spans="6:6" x14ac:dyDescent="0.2">
      <c r="F1914" s="5"/>
    </row>
    <row r="1915" spans="6:6" x14ac:dyDescent="0.2">
      <c r="F1915" s="5"/>
    </row>
    <row r="1916" spans="6:6" x14ac:dyDescent="0.2">
      <c r="F1916" s="5"/>
    </row>
    <row r="1917" spans="6:6" x14ac:dyDescent="0.2">
      <c r="F1917" s="5"/>
    </row>
    <row r="1918" spans="6:6" x14ac:dyDescent="0.2">
      <c r="F1918" s="5"/>
    </row>
    <row r="1919" spans="6:6" x14ac:dyDescent="0.2">
      <c r="F1919" s="5"/>
    </row>
    <row r="1920" spans="6:6" x14ac:dyDescent="0.2">
      <c r="F1920" s="5"/>
    </row>
    <row r="1921" spans="6:6" x14ac:dyDescent="0.2">
      <c r="F1921" s="5"/>
    </row>
    <row r="1922" spans="6:6" x14ac:dyDescent="0.2">
      <c r="F1922" s="5"/>
    </row>
    <row r="1923" spans="6:6" x14ac:dyDescent="0.2">
      <c r="F1923" s="5"/>
    </row>
    <row r="1924" spans="6:6" x14ac:dyDescent="0.2">
      <c r="F1924" s="5"/>
    </row>
    <row r="1925" spans="6:6" x14ac:dyDescent="0.2">
      <c r="F1925" s="5"/>
    </row>
    <row r="1926" spans="6:6" x14ac:dyDescent="0.2">
      <c r="F1926" s="5"/>
    </row>
    <row r="1927" spans="6:6" x14ac:dyDescent="0.2">
      <c r="F1927" s="5"/>
    </row>
    <row r="1928" spans="6:6" x14ac:dyDescent="0.2">
      <c r="F1928" s="5"/>
    </row>
    <row r="1929" spans="6:6" x14ac:dyDescent="0.2">
      <c r="F1929" s="5"/>
    </row>
    <row r="1930" spans="6:6" x14ac:dyDescent="0.2">
      <c r="F1930" s="5"/>
    </row>
    <row r="1931" spans="6:6" x14ac:dyDescent="0.2">
      <c r="F1931" s="5"/>
    </row>
    <row r="1932" spans="6:6" x14ac:dyDescent="0.2">
      <c r="F1932" s="5"/>
    </row>
    <row r="1933" spans="6:6" x14ac:dyDescent="0.2">
      <c r="F1933" s="5"/>
    </row>
    <row r="1934" spans="6:6" x14ac:dyDescent="0.2">
      <c r="F1934" s="5"/>
    </row>
    <row r="1935" spans="6:6" x14ac:dyDescent="0.2">
      <c r="F1935" s="5"/>
    </row>
    <row r="1936" spans="6:6" x14ac:dyDescent="0.2">
      <c r="F1936" s="5"/>
    </row>
    <row r="1937" spans="6:6" x14ac:dyDescent="0.2">
      <c r="F1937" s="5"/>
    </row>
    <row r="1938" spans="6:6" x14ac:dyDescent="0.2">
      <c r="F1938" s="5"/>
    </row>
    <row r="1939" spans="6:6" x14ac:dyDescent="0.2">
      <c r="F1939" s="5"/>
    </row>
    <row r="1940" spans="6:6" x14ac:dyDescent="0.2">
      <c r="F1940" s="5"/>
    </row>
    <row r="1941" spans="6:6" x14ac:dyDescent="0.2">
      <c r="F1941" s="5"/>
    </row>
    <row r="1942" spans="6:6" x14ac:dyDescent="0.2">
      <c r="F1942" s="5"/>
    </row>
    <row r="1943" spans="6:6" x14ac:dyDescent="0.2">
      <c r="F1943" s="5"/>
    </row>
    <row r="1944" spans="6:6" x14ac:dyDescent="0.2">
      <c r="F1944" s="5"/>
    </row>
    <row r="1945" spans="6:6" x14ac:dyDescent="0.2">
      <c r="F1945" s="5"/>
    </row>
    <row r="1946" spans="6:6" x14ac:dyDescent="0.2">
      <c r="F1946" s="5"/>
    </row>
    <row r="1947" spans="6:6" x14ac:dyDescent="0.2">
      <c r="F1947" s="5"/>
    </row>
    <row r="1948" spans="6:6" x14ac:dyDescent="0.2">
      <c r="F1948" s="5"/>
    </row>
    <row r="1949" spans="6:6" x14ac:dyDescent="0.2">
      <c r="F1949" s="5"/>
    </row>
    <row r="1950" spans="6:6" x14ac:dyDescent="0.2">
      <c r="F1950" s="5"/>
    </row>
    <row r="1951" spans="6:6" x14ac:dyDescent="0.2">
      <c r="F1951" s="5"/>
    </row>
    <row r="1952" spans="6:6" x14ac:dyDescent="0.2">
      <c r="F1952" s="5"/>
    </row>
    <row r="1953" spans="6:6" x14ac:dyDescent="0.2">
      <c r="F1953" s="5"/>
    </row>
    <row r="1954" spans="6:6" x14ac:dyDescent="0.2">
      <c r="F1954" s="5"/>
    </row>
    <row r="1955" spans="6:6" x14ac:dyDescent="0.2">
      <c r="F1955" s="5"/>
    </row>
    <row r="1956" spans="6:6" x14ac:dyDescent="0.2">
      <c r="F1956" s="5"/>
    </row>
    <row r="1957" spans="6:6" x14ac:dyDescent="0.2">
      <c r="F1957" s="5"/>
    </row>
    <row r="1958" spans="6:6" x14ac:dyDescent="0.2">
      <c r="F1958" s="5"/>
    </row>
    <row r="1959" spans="6:6" x14ac:dyDescent="0.2">
      <c r="F1959" s="5"/>
    </row>
    <row r="1960" spans="6:6" x14ac:dyDescent="0.2">
      <c r="F1960" s="5"/>
    </row>
    <row r="1961" spans="6:6" x14ac:dyDescent="0.2">
      <c r="F1961" s="5"/>
    </row>
    <row r="1962" spans="6:6" x14ac:dyDescent="0.2">
      <c r="F1962" s="5"/>
    </row>
    <row r="1963" spans="6:6" x14ac:dyDescent="0.2">
      <c r="F1963" s="5"/>
    </row>
    <row r="1964" spans="6:6" x14ac:dyDescent="0.2">
      <c r="F1964" s="5"/>
    </row>
    <row r="1965" spans="6:6" x14ac:dyDescent="0.2">
      <c r="F1965" s="5"/>
    </row>
    <row r="1966" spans="6:6" x14ac:dyDescent="0.2">
      <c r="F1966" s="5"/>
    </row>
    <row r="1967" spans="6:6" x14ac:dyDescent="0.2">
      <c r="F1967" s="5"/>
    </row>
    <row r="1968" spans="6:6" x14ac:dyDescent="0.2">
      <c r="F1968" s="5"/>
    </row>
    <row r="1969" spans="6:6" x14ac:dyDescent="0.2">
      <c r="F1969" s="5"/>
    </row>
    <row r="1970" spans="6:6" x14ac:dyDescent="0.2">
      <c r="F1970" s="5"/>
    </row>
    <row r="1971" spans="6:6" x14ac:dyDescent="0.2">
      <c r="F1971" s="5"/>
    </row>
    <row r="1972" spans="6:6" x14ac:dyDescent="0.2">
      <c r="F1972" s="5"/>
    </row>
    <row r="1973" spans="6:6" x14ac:dyDescent="0.2">
      <c r="F1973" s="5"/>
    </row>
    <row r="1974" spans="6:6" x14ac:dyDescent="0.2">
      <c r="F1974" s="5"/>
    </row>
    <row r="1975" spans="6:6" x14ac:dyDescent="0.2">
      <c r="F1975" s="5"/>
    </row>
    <row r="1976" spans="6:6" x14ac:dyDescent="0.2">
      <c r="F1976" s="5"/>
    </row>
    <row r="1977" spans="6:6" x14ac:dyDescent="0.2">
      <c r="F1977" s="5"/>
    </row>
    <row r="1978" spans="6:6" x14ac:dyDescent="0.2">
      <c r="F1978" s="5"/>
    </row>
    <row r="1979" spans="6:6" x14ac:dyDescent="0.2">
      <c r="F1979" s="5"/>
    </row>
    <row r="1980" spans="6:6" x14ac:dyDescent="0.2">
      <c r="F1980" s="5"/>
    </row>
    <row r="1981" spans="6:6" x14ac:dyDescent="0.2">
      <c r="F1981" s="5"/>
    </row>
    <row r="1982" spans="6:6" x14ac:dyDescent="0.2">
      <c r="F1982" s="5"/>
    </row>
    <row r="1983" spans="6:6" x14ac:dyDescent="0.2">
      <c r="F1983" s="5"/>
    </row>
    <row r="1984" spans="6:6" x14ac:dyDescent="0.2">
      <c r="F1984" s="5"/>
    </row>
    <row r="1985" spans="6:6" x14ac:dyDescent="0.2">
      <c r="F1985" s="5"/>
    </row>
    <row r="1986" spans="6:6" x14ac:dyDescent="0.2">
      <c r="F1986" s="5"/>
    </row>
    <row r="1987" spans="6:6" x14ac:dyDescent="0.2">
      <c r="F1987" s="5"/>
    </row>
    <row r="1988" spans="6:6" x14ac:dyDescent="0.2">
      <c r="F1988" s="5"/>
    </row>
    <row r="1989" spans="6:6" x14ac:dyDescent="0.2">
      <c r="F1989" s="5"/>
    </row>
    <row r="1990" spans="6:6" x14ac:dyDescent="0.2">
      <c r="F1990" s="5"/>
    </row>
    <row r="1991" spans="6:6" x14ac:dyDescent="0.2">
      <c r="F1991" s="5"/>
    </row>
    <row r="1992" spans="6:6" x14ac:dyDescent="0.2">
      <c r="F1992" s="5"/>
    </row>
    <row r="1993" spans="6:6" x14ac:dyDescent="0.2">
      <c r="F1993" s="5"/>
    </row>
    <row r="1994" spans="6:6" x14ac:dyDescent="0.2">
      <c r="F1994" s="5"/>
    </row>
    <row r="1995" spans="6:6" x14ac:dyDescent="0.2">
      <c r="F1995" s="5"/>
    </row>
    <row r="1996" spans="6:6" x14ac:dyDescent="0.2">
      <c r="F1996" s="5"/>
    </row>
    <row r="1997" spans="6:6" x14ac:dyDescent="0.2">
      <c r="F1997" s="5"/>
    </row>
    <row r="1998" spans="6:6" x14ac:dyDescent="0.2">
      <c r="F1998" s="5"/>
    </row>
    <row r="1999" spans="6:6" x14ac:dyDescent="0.2">
      <c r="F1999" s="5"/>
    </row>
    <row r="2000" spans="6:6" x14ac:dyDescent="0.2">
      <c r="F2000" s="5"/>
    </row>
    <row r="2001" spans="6:6" x14ac:dyDescent="0.2">
      <c r="F2001" s="5"/>
    </row>
    <row r="2002" spans="6:6" x14ac:dyDescent="0.2">
      <c r="F2002" s="5"/>
    </row>
    <row r="2003" spans="6:6" x14ac:dyDescent="0.2">
      <c r="F2003" s="5"/>
    </row>
    <row r="2004" spans="6:6" x14ac:dyDescent="0.2">
      <c r="F2004" s="5"/>
    </row>
    <row r="2005" spans="6:6" x14ac:dyDescent="0.2">
      <c r="F2005" s="5"/>
    </row>
    <row r="2006" spans="6:6" x14ac:dyDescent="0.2">
      <c r="F2006" s="5"/>
    </row>
    <row r="2007" spans="6:6" x14ac:dyDescent="0.2">
      <c r="F2007" s="5"/>
    </row>
    <row r="2008" spans="6:6" x14ac:dyDescent="0.2">
      <c r="F2008" s="5"/>
    </row>
    <row r="2009" spans="6:6" x14ac:dyDescent="0.2">
      <c r="F2009" s="5"/>
    </row>
    <row r="2010" spans="6:6" x14ac:dyDescent="0.2">
      <c r="F2010" s="5"/>
    </row>
    <row r="2011" spans="6:6" x14ac:dyDescent="0.2">
      <c r="F2011" s="5"/>
    </row>
    <row r="2012" spans="6:6" x14ac:dyDescent="0.2">
      <c r="F2012" s="5"/>
    </row>
    <row r="2013" spans="6:6" x14ac:dyDescent="0.2">
      <c r="F2013" s="5"/>
    </row>
    <row r="2014" spans="6:6" x14ac:dyDescent="0.2">
      <c r="F2014" s="5"/>
    </row>
    <row r="2015" spans="6:6" x14ac:dyDescent="0.2">
      <c r="F2015" s="5"/>
    </row>
    <row r="2016" spans="6:6" x14ac:dyDescent="0.2">
      <c r="F2016" s="5"/>
    </row>
    <row r="2017" spans="6:6" x14ac:dyDescent="0.2">
      <c r="F2017" s="5"/>
    </row>
    <row r="2018" spans="6:6" x14ac:dyDescent="0.2">
      <c r="F2018" s="5"/>
    </row>
    <row r="2019" spans="6:6" x14ac:dyDescent="0.2">
      <c r="F2019" s="5"/>
    </row>
    <row r="2020" spans="6:6" x14ac:dyDescent="0.2">
      <c r="F2020" s="5"/>
    </row>
    <row r="2021" spans="6:6" x14ac:dyDescent="0.2">
      <c r="F2021" s="5"/>
    </row>
    <row r="2022" spans="6:6" x14ac:dyDescent="0.2">
      <c r="F2022" s="5"/>
    </row>
    <row r="2023" spans="6:6" x14ac:dyDescent="0.2">
      <c r="F2023" s="5"/>
    </row>
    <row r="2024" spans="6:6" x14ac:dyDescent="0.2">
      <c r="F2024" s="5"/>
    </row>
    <row r="2025" spans="6:6" x14ac:dyDescent="0.2">
      <c r="F2025" s="5"/>
    </row>
    <row r="2026" spans="6:6" x14ac:dyDescent="0.2">
      <c r="F2026" s="5"/>
    </row>
    <row r="2027" spans="6:6" x14ac:dyDescent="0.2">
      <c r="F2027" s="5"/>
    </row>
    <row r="2028" spans="6:6" x14ac:dyDescent="0.2">
      <c r="F2028" s="5"/>
    </row>
    <row r="2029" spans="6:6" x14ac:dyDescent="0.2">
      <c r="F2029" s="5"/>
    </row>
    <row r="2030" spans="6:6" x14ac:dyDescent="0.2">
      <c r="F2030" s="5"/>
    </row>
    <row r="2031" spans="6:6" x14ac:dyDescent="0.2">
      <c r="F2031" s="5"/>
    </row>
    <row r="2032" spans="6:6" x14ac:dyDescent="0.2">
      <c r="F2032" s="5"/>
    </row>
    <row r="2033" spans="6:6" x14ac:dyDescent="0.2">
      <c r="F2033" s="5"/>
    </row>
    <row r="2034" spans="6:6" x14ac:dyDescent="0.2">
      <c r="F2034" s="5"/>
    </row>
    <row r="2035" spans="6:6" x14ac:dyDescent="0.2">
      <c r="F2035" s="5"/>
    </row>
    <row r="2036" spans="6:6" x14ac:dyDescent="0.2">
      <c r="F2036" s="5"/>
    </row>
    <row r="2037" spans="6:6" x14ac:dyDescent="0.2">
      <c r="F2037" s="5"/>
    </row>
    <row r="2038" spans="6:6" x14ac:dyDescent="0.2">
      <c r="F2038" s="5"/>
    </row>
    <row r="2039" spans="6:6" x14ac:dyDescent="0.2">
      <c r="F2039" s="5"/>
    </row>
    <row r="2040" spans="6:6" x14ac:dyDescent="0.2">
      <c r="F2040" s="5"/>
    </row>
    <row r="2041" spans="6:6" x14ac:dyDescent="0.2">
      <c r="F2041" s="5"/>
    </row>
    <row r="2042" spans="6:6" x14ac:dyDescent="0.2">
      <c r="F2042" s="5"/>
    </row>
    <row r="2043" spans="6:6" x14ac:dyDescent="0.2">
      <c r="F2043" s="5"/>
    </row>
    <row r="2044" spans="6:6" x14ac:dyDescent="0.2">
      <c r="F2044" s="5"/>
    </row>
    <row r="2045" spans="6:6" x14ac:dyDescent="0.2">
      <c r="F2045" s="5"/>
    </row>
    <row r="2046" spans="6:6" x14ac:dyDescent="0.2">
      <c r="F2046" s="5"/>
    </row>
    <row r="2047" spans="6:6" x14ac:dyDescent="0.2">
      <c r="F2047" s="5"/>
    </row>
    <row r="2048" spans="6:6" x14ac:dyDescent="0.2">
      <c r="F2048" s="5"/>
    </row>
    <row r="2049" spans="6:6" x14ac:dyDescent="0.2">
      <c r="F2049" s="5"/>
    </row>
    <row r="2050" spans="6:6" x14ac:dyDescent="0.2">
      <c r="F2050" s="5"/>
    </row>
    <row r="2051" spans="6:6" x14ac:dyDescent="0.2">
      <c r="F2051" s="5"/>
    </row>
    <row r="2052" spans="6:6" x14ac:dyDescent="0.2">
      <c r="F2052" s="5"/>
    </row>
    <row r="2053" spans="6:6" x14ac:dyDescent="0.2">
      <c r="F2053" s="5"/>
    </row>
    <row r="2054" spans="6:6" x14ac:dyDescent="0.2">
      <c r="F2054" s="5"/>
    </row>
    <row r="2055" spans="6:6" x14ac:dyDescent="0.2">
      <c r="F2055" s="5"/>
    </row>
    <row r="2056" spans="6:6" x14ac:dyDescent="0.2">
      <c r="F2056" s="5"/>
    </row>
    <row r="2057" spans="6:6" x14ac:dyDescent="0.2">
      <c r="F2057" s="5"/>
    </row>
    <row r="2058" spans="6:6" x14ac:dyDescent="0.2">
      <c r="F2058" s="5"/>
    </row>
    <row r="2059" spans="6:6" x14ac:dyDescent="0.2">
      <c r="F2059" s="5"/>
    </row>
    <row r="2060" spans="6:6" x14ac:dyDescent="0.2">
      <c r="F2060" s="5"/>
    </row>
    <row r="2061" spans="6:6" x14ac:dyDescent="0.2">
      <c r="F2061" s="5"/>
    </row>
    <row r="2062" spans="6:6" x14ac:dyDescent="0.2">
      <c r="F2062" s="5"/>
    </row>
    <row r="2063" spans="6:6" x14ac:dyDescent="0.2">
      <c r="F2063" s="5"/>
    </row>
    <row r="2064" spans="6:6" x14ac:dyDescent="0.2">
      <c r="F2064" s="5"/>
    </row>
    <row r="2065" spans="6:6" x14ac:dyDescent="0.2">
      <c r="F2065" s="5"/>
    </row>
    <row r="2066" spans="6:6" x14ac:dyDescent="0.2">
      <c r="F2066" s="5"/>
    </row>
    <row r="2067" spans="6:6" x14ac:dyDescent="0.2">
      <c r="F2067" s="5"/>
    </row>
    <row r="2068" spans="6:6" x14ac:dyDescent="0.2">
      <c r="F2068" s="5"/>
    </row>
    <row r="2069" spans="6:6" x14ac:dyDescent="0.2">
      <c r="F2069" s="5"/>
    </row>
    <row r="2070" spans="6:6" x14ac:dyDescent="0.2">
      <c r="F2070" s="5"/>
    </row>
    <row r="2071" spans="6:6" x14ac:dyDescent="0.2">
      <c r="F2071" s="5"/>
    </row>
    <row r="2072" spans="6:6" x14ac:dyDescent="0.2">
      <c r="F2072" s="5"/>
    </row>
    <row r="2073" spans="6:6" x14ac:dyDescent="0.2">
      <c r="F2073" s="5"/>
    </row>
    <row r="2074" spans="6:6" x14ac:dyDescent="0.2">
      <c r="F2074" s="5"/>
    </row>
    <row r="2075" spans="6:6" x14ac:dyDescent="0.2">
      <c r="F2075" s="5"/>
    </row>
    <row r="2076" spans="6:6" x14ac:dyDescent="0.2">
      <c r="F2076" s="5"/>
    </row>
    <row r="2077" spans="6:6" x14ac:dyDescent="0.2">
      <c r="F2077" s="5"/>
    </row>
    <row r="2078" spans="6:6" x14ac:dyDescent="0.2">
      <c r="F2078" s="5"/>
    </row>
    <row r="2079" spans="6:6" x14ac:dyDescent="0.2">
      <c r="F2079" s="5"/>
    </row>
    <row r="2080" spans="6:6" x14ac:dyDescent="0.2">
      <c r="F2080" s="5"/>
    </row>
    <row r="2081" spans="6:6" x14ac:dyDescent="0.2">
      <c r="F2081" s="5"/>
    </row>
    <row r="2082" spans="6:6" x14ac:dyDescent="0.2">
      <c r="F2082" s="5"/>
    </row>
    <row r="2083" spans="6:6" x14ac:dyDescent="0.2">
      <c r="F2083" s="5"/>
    </row>
    <row r="2084" spans="6:6" x14ac:dyDescent="0.2">
      <c r="F2084" s="5"/>
    </row>
    <row r="2085" spans="6:6" x14ac:dyDescent="0.2">
      <c r="F2085" s="5"/>
    </row>
    <row r="2086" spans="6:6" x14ac:dyDescent="0.2">
      <c r="F2086" s="5"/>
    </row>
    <row r="2087" spans="6:6" x14ac:dyDescent="0.2">
      <c r="F2087" s="5"/>
    </row>
    <row r="2088" spans="6:6" x14ac:dyDescent="0.2">
      <c r="F2088" s="5"/>
    </row>
    <row r="2089" spans="6:6" x14ac:dyDescent="0.2">
      <c r="F2089" s="5"/>
    </row>
    <row r="2090" spans="6:6" x14ac:dyDescent="0.2">
      <c r="F2090" s="5"/>
    </row>
    <row r="2091" spans="6:6" x14ac:dyDescent="0.2">
      <c r="F2091" s="5"/>
    </row>
    <row r="2092" spans="6:6" x14ac:dyDescent="0.2">
      <c r="F2092" s="5"/>
    </row>
    <row r="2093" spans="6:6" x14ac:dyDescent="0.2">
      <c r="F2093" s="5"/>
    </row>
    <row r="2094" spans="6:6" x14ac:dyDescent="0.2">
      <c r="F2094" s="5"/>
    </row>
    <row r="2095" spans="6:6" x14ac:dyDescent="0.2">
      <c r="F2095" s="5"/>
    </row>
    <row r="2096" spans="6:6" x14ac:dyDescent="0.2">
      <c r="F2096" s="5"/>
    </row>
    <row r="2097" spans="6:6" x14ac:dyDescent="0.2">
      <c r="F2097" s="5"/>
    </row>
    <row r="2098" spans="6:6" x14ac:dyDescent="0.2">
      <c r="F2098" s="5"/>
    </row>
    <row r="2099" spans="6:6" x14ac:dyDescent="0.2">
      <c r="F2099" s="5"/>
    </row>
    <row r="2100" spans="6:6" x14ac:dyDescent="0.2">
      <c r="F2100" s="5"/>
    </row>
    <row r="2101" spans="6:6" x14ac:dyDescent="0.2">
      <c r="F2101" s="5"/>
    </row>
    <row r="2102" spans="6:6" x14ac:dyDescent="0.2">
      <c r="F2102" s="5"/>
    </row>
    <row r="2103" spans="6:6" x14ac:dyDescent="0.2">
      <c r="F2103" s="5"/>
    </row>
    <row r="2104" spans="6:6" x14ac:dyDescent="0.2">
      <c r="F2104" s="5"/>
    </row>
    <row r="2105" spans="6:6" x14ac:dyDescent="0.2">
      <c r="F2105" s="5"/>
    </row>
    <row r="2106" spans="6:6" x14ac:dyDescent="0.2">
      <c r="F2106" s="5"/>
    </row>
    <row r="2107" spans="6:6" x14ac:dyDescent="0.2">
      <c r="F2107" s="5"/>
    </row>
    <row r="2108" spans="6:6" x14ac:dyDescent="0.2">
      <c r="F2108" s="5"/>
    </row>
    <row r="2109" spans="6:6" x14ac:dyDescent="0.2">
      <c r="F2109" s="5"/>
    </row>
    <row r="2110" spans="6:6" x14ac:dyDescent="0.2">
      <c r="F2110" s="5"/>
    </row>
    <row r="2111" spans="6:6" x14ac:dyDescent="0.2">
      <c r="F2111" s="5"/>
    </row>
    <row r="2112" spans="6:6" x14ac:dyDescent="0.2">
      <c r="F2112" s="5"/>
    </row>
    <row r="2113" spans="6:6" x14ac:dyDescent="0.2">
      <c r="F2113" s="5"/>
    </row>
    <row r="2114" spans="6:6" x14ac:dyDescent="0.2">
      <c r="F2114" s="5"/>
    </row>
    <row r="2115" spans="6:6" x14ac:dyDescent="0.2">
      <c r="F2115" s="5"/>
    </row>
    <row r="2116" spans="6:6" x14ac:dyDescent="0.2">
      <c r="F2116" s="5"/>
    </row>
    <row r="2117" spans="6:6" x14ac:dyDescent="0.2">
      <c r="F2117" s="5"/>
    </row>
    <row r="2118" spans="6:6" x14ac:dyDescent="0.2">
      <c r="F2118" s="5"/>
    </row>
    <row r="2119" spans="6:6" x14ac:dyDescent="0.2">
      <c r="F2119" s="5"/>
    </row>
    <row r="2120" spans="6:6" x14ac:dyDescent="0.2">
      <c r="F2120" s="5"/>
    </row>
    <row r="2121" spans="6:6" x14ac:dyDescent="0.2">
      <c r="F2121" s="5"/>
    </row>
    <row r="2122" spans="6:6" x14ac:dyDescent="0.2">
      <c r="F2122" s="5"/>
    </row>
    <row r="2123" spans="6:6" x14ac:dyDescent="0.2">
      <c r="F2123" s="5"/>
    </row>
    <row r="2124" spans="6:6" x14ac:dyDescent="0.2">
      <c r="F2124" s="5"/>
    </row>
    <row r="2125" spans="6:6" x14ac:dyDescent="0.2">
      <c r="F2125" s="5"/>
    </row>
    <row r="2126" spans="6:6" x14ac:dyDescent="0.2">
      <c r="F2126" s="5"/>
    </row>
    <row r="2127" spans="6:6" x14ac:dyDescent="0.2">
      <c r="F2127" s="5"/>
    </row>
    <row r="2128" spans="6:6" x14ac:dyDescent="0.2">
      <c r="F2128" s="5"/>
    </row>
    <row r="2129" spans="6:6" x14ac:dyDescent="0.2">
      <c r="F2129" s="5"/>
    </row>
    <row r="2130" spans="6:6" x14ac:dyDescent="0.2">
      <c r="F2130" s="5"/>
    </row>
    <row r="2131" spans="6:6" x14ac:dyDescent="0.2">
      <c r="F2131" s="5"/>
    </row>
    <row r="2132" spans="6:6" x14ac:dyDescent="0.2">
      <c r="F2132" s="5"/>
    </row>
    <row r="2133" spans="6:6" x14ac:dyDescent="0.2">
      <c r="F2133" s="5"/>
    </row>
    <row r="2134" spans="6:6" x14ac:dyDescent="0.2">
      <c r="F2134" s="5"/>
    </row>
    <row r="2135" spans="6:6" x14ac:dyDescent="0.2">
      <c r="F2135" s="5"/>
    </row>
    <row r="2136" spans="6:6" x14ac:dyDescent="0.2">
      <c r="F2136" s="5"/>
    </row>
    <row r="2137" spans="6:6" x14ac:dyDescent="0.2">
      <c r="F2137" s="5"/>
    </row>
    <row r="2138" spans="6:6" x14ac:dyDescent="0.2">
      <c r="F2138" s="5"/>
    </row>
    <row r="2139" spans="6:6" x14ac:dyDescent="0.2">
      <c r="F2139" s="5"/>
    </row>
    <row r="2140" spans="6:6" x14ac:dyDescent="0.2">
      <c r="F2140" s="5"/>
    </row>
    <row r="2141" spans="6:6" x14ac:dyDescent="0.2">
      <c r="F2141" s="5"/>
    </row>
    <row r="2142" spans="6:6" x14ac:dyDescent="0.2">
      <c r="F2142" s="5"/>
    </row>
    <row r="2143" spans="6:6" x14ac:dyDescent="0.2">
      <c r="F2143" s="5"/>
    </row>
    <row r="2144" spans="6:6" x14ac:dyDescent="0.2">
      <c r="F2144" s="5"/>
    </row>
    <row r="2145" spans="6:6" x14ac:dyDescent="0.2">
      <c r="F2145" s="5"/>
    </row>
    <row r="2146" spans="6:6" x14ac:dyDescent="0.2">
      <c r="F2146" s="5"/>
    </row>
    <row r="2147" spans="6:6" x14ac:dyDescent="0.2">
      <c r="F2147" s="5"/>
    </row>
    <row r="2148" spans="6:6" x14ac:dyDescent="0.2">
      <c r="F2148" s="5"/>
    </row>
    <row r="2149" spans="6:6" x14ac:dyDescent="0.2">
      <c r="F2149" s="5"/>
    </row>
    <row r="2150" spans="6:6" x14ac:dyDescent="0.2">
      <c r="F2150" s="5"/>
    </row>
    <row r="2151" spans="6:6" x14ac:dyDescent="0.2">
      <c r="F2151" s="5"/>
    </row>
    <row r="2152" spans="6:6" x14ac:dyDescent="0.2">
      <c r="F2152" s="5"/>
    </row>
    <row r="2153" spans="6:6" x14ac:dyDescent="0.2">
      <c r="F2153" s="5"/>
    </row>
    <row r="2154" spans="6:6" x14ac:dyDescent="0.2">
      <c r="F2154" s="5"/>
    </row>
    <row r="2155" spans="6:6" x14ac:dyDescent="0.2">
      <c r="F2155" s="5"/>
    </row>
    <row r="2156" spans="6:6" x14ac:dyDescent="0.2">
      <c r="F2156" s="5"/>
    </row>
    <row r="2157" spans="6:6" x14ac:dyDescent="0.2">
      <c r="F2157" s="5"/>
    </row>
    <row r="2158" spans="6:6" x14ac:dyDescent="0.2">
      <c r="F2158" s="5"/>
    </row>
    <row r="2159" spans="6:6" x14ac:dyDescent="0.2">
      <c r="F2159" s="5"/>
    </row>
    <row r="2160" spans="6:6" x14ac:dyDescent="0.2">
      <c r="F2160" s="5"/>
    </row>
    <row r="2161" spans="6:6" x14ac:dyDescent="0.2">
      <c r="F2161" s="5"/>
    </row>
    <row r="2162" spans="6:6" x14ac:dyDescent="0.2">
      <c r="F2162" s="5"/>
    </row>
    <row r="2163" spans="6:6" x14ac:dyDescent="0.2">
      <c r="F2163" s="5"/>
    </row>
    <row r="2164" spans="6:6" x14ac:dyDescent="0.2">
      <c r="F2164" s="5"/>
    </row>
    <row r="2165" spans="6:6" x14ac:dyDescent="0.2">
      <c r="F2165" s="5"/>
    </row>
    <row r="2166" spans="6:6" x14ac:dyDescent="0.2">
      <c r="F2166" s="5"/>
    </row>
    <row r="2167" spans="6:6" x14ac:dyDescent="0.2">
      <c r="F2167" s="5"/>
    </row>
    <row r="2168" spans="6:6" x14ac:dyDescent="0.2">
      <c r="F2168" s="5"/>
    </row>
    <row r="2169" spans="6:6" x14ac:dyDescent="0.2">
      <c r="F2169" s="5"/>
    </row>
    <row r="2170" spans="6:6" x14ac:dyDescent="0.2">
      <c r="F2170" s="5"/>
    </row>
    <row r="2171" spans="6:6" x14ac:dyDescent="0.2">
      <c r="F2171" s="5"/>
    </row>
    <row r="2172" spans="6:6" x14ac:dyDescent="0.2">
      <c r="F2172" s="5"/>
    </row>
    <row r="2173" spans="6:6" x14ac:dyDescent="0.2">
      <c r="F2173" s="5"/>
    </row>
    <row r="2174" spans="6:6" x14ac:dyDescent="0.2">
      <c r="F2174" s="5"/>
    </row>
    <row r="2175" spans="6:6" x14ac:dyDescent="0.2">
      <c r="F2175" s="5"/>
    </row>
    <row r="2176" spans="6:6" x14ac:dyDescent="0.2">
      <c r="F2176" s="5"/>
    </row>
    <row r="2177" spans="6:6" x14ac:dyDescent="0.2">
      <c r="F2177" s="5"/>
    </row>
    <row r="2178" spans="6:6" x14ac:dyDescent="0.2">
      <c r="F2178" s="5"/>
    </row>
    <row r="2179" spans="6:6" x14ac:dyDescent="0.2">
      <c r="F2179" s="5"/>
    </row>
    <row r="2180" spans="6:6" x14ac:dyDescent="0.2">
      <c r="F2180" s="5"/>
    </row>
    <row r="2181" spans="6:6" x14ac:dyDescent="0.2">
      <c r="F2181" s="5"/>
    </row>
    <row r="2182" spans="6:6" x14ac:dyDescent="0.2">
      <c r="F2182" s="5"/>
    </row>
    <row r="2183" spans="6:6" x14ac:dyDescent="0.2">
      <c r="F2183" s="5"/>
    </row>
    <row r="2184" spans="6:6" x14ac:dyDescent="0.2">
      <c r="F2184" s="5"/>
    </row>
    <row r="2185" spans="6:6" x14ac:dyDescent="0.2">
      <c r="F2185" s="5"/>
    </row>
    <row r="2186" spans="6:6" x14ac:dyDescent="0.2">
      <c r="F2186" s="5"/>
    </row>
    <row r="2187" spans="6:6" x14ac:dyDescent="0.2">
      <c r="F2187" s="5"/>
    </row>
    <row r="2188" spans="6:6" x14ac:dyDescent="0.2">
      <c r="F2188" s="5"/>
    </row>
    <row r="2189" spans="6:6" x14ac:dyDescent="0.2">
      <c r="F2189" s="5"/>
    </row>
    <row r="2190" spans="6:6" x14ac:dyDescent="0.2">
      <c r="F2190" s="5"/>
    </row>
    <row r="2191" spans="6:6" x14ac:dyDescent="0.2">
      <c r="F2191" s="5"/>
    </row>
    <row r="2192" spans="6:6" x14ac:dyDescent="0.2">
      <c r="F2192" s="5"/>
    </row>
    <row r="2193" spans="6:6" x14ac:dyDescent="0.2">
      <c r="F2193" s="5"/>
    </row>
    <row r="2194" spans="6:6" x14ac:dyDescent="0.2">
      <c r="F2194" s="5"/>
    </row>
    <row r="2195" spans="6:6" x14ac:dyDescent="0.2">
      <c r="F2195" s="5"/>
    </row>
    <row r="2196" spans="6:6" x14ac:dyDescent="0.2">
      <c r="F2196" s="5"/>
    </row>
    <row r="2197" spans="6:6" x14ac:dyDescent="0.2">
      <c r="F2197" s="5"/>
    </row>
    <row r="2198" spans="6:6" x14ac:dyDescent="0.2">
      <c r="F2198" s="5"/>
    </row>
    <row r="2199" spans="6:6" x14ac:dyDescent="0.2">
      <c r="F2199" s="5"/>
    </row>
    <row r="2200" spans="6:6" x14ac:dyDescent="0.2">
      <c r="F2200" s="5"/>
    </row>
    <row r="2201" spans="6:6" x14ac:dyDescent="0.2">
      <c r="F2201" s="5"/>
    </row>
    <row r="2202" spans="6:6" x14ac:dyDescent="0.2">
      <c r="F2202" s="5"/>
    </row>
    <row r="2203" spans="6:6" x14ac:dyDescent="0.2">
      <c r="F2203" s="5"/>
    </row>
    <row r="2204" spans="6:6" x14ac:dyDescent="0.2">
      <c r="F2204" s="5"/>
    </row>
    <row r="2205" spans="6:6" x14ac:dyDescent="0.2">
      <c r="F2205" s="5"/>
    </row>
    <row r="2206" spans="6:6" x14ac:dyDescent="0.2">
      <c r="F2206" s="5"/>
    </row>
    <row r="2207" spans="6:6" x14ac:dyDescent="0.2">
      <c r="F2207" s="5"/>
    </row>
    <row r="2208" spans="6:6" x14ac:dyDescent="0.2">
      <c r="F2208" s="5"/>
    </row>
    <row r="2209" spans="6:6" x14ac:dyDescent="0.2">
      <c r="F2209" s="5"/>
    </row>
    <row r="2210" spans="6:6" x14ac:dyDescent="0.2">
      <c r="F2210" s="5"/>
    </row>
    <row r="2211" spans="6:6" x14ac:dyDescent="0.2">
      <c r="F2211" s="5"/>
    </row>
    <row r="2212" spans="6:6" x14ac:dyDescent="0.2">
      <c r="F2212" s="5"/>
    </row>
    <row r="2213" spans="6:6" x14ac:dyDescent="0.2">
      <c r="F2213" s="5"/>
    </row>
    <row r="2214" spans="6:6" x14ac:dyDescent="0.2">
      <c r="F2214" s="5"/>
    </row>
    <row r="2215" spans="6:6" x14ac:dyDescent="0.2">
      <c r="F2215" s="5"/>
    </row>
    <row r="2216" spans="6:6" x14ac:dyDescent="0.2">
      <c r="F2216" s="5"/>
    </row>
    <row r="2217" spans="6:6" x14ac:dyDescent="0.2">
      <c r="F2217" s="5"/>
    </row>
    <row r="2218" spans="6:6" x14ac:dyDescent="0.2">
      <c r="F2218" s="5"/>
    </row>
    <row r="2219" spans="6:6" x14ac:dyDescent="0.2">
      <c r="F2219" s="5"/>
    </row>
    <row r="2220" spans="6:6" x14ac:dyDescent="0.2">
      <c r="F2220" s="5"/>
    </row>
    <row r="2221" spans="6:6" x14ac:dyDescent="0.2">
      <c r="F2221" s="5"/>
    </row>
    <row r="2222" spans="6:6" x14ac:dyDescent="0.2">
      <c r="F2222" s="5"/>
    </row>
    <row r="2223" spans="6:6" x14ac:dyDescent="0.2">
      <c r="F2223" s="5"/>
    </row>
    <row r="2224" spans="6:6" x14ac:dyDescent="0.2">
      <c r="F2224" s="5"/>
    </row>
    <row r="2225" spans="6:6" x14ac:dyDescent="0.2">
      <c r="F2225" s="5"/>
    </row>
    <row r="2226" spans="6:6" x14ac:dyDescent="0.2">
      <c r="F2226" s="5"/>
    </row>
    <row r="2227" spans="6:6" x14ac:dyDescent="0.2">
      <c r="F2227" s="5"/>
    </row>
    <row r="2228" spans="6:6" x14ac:dyDescent="0.2">
      <c r="F2228" s="5"/>
    </row>
    <row r="2229" spans="6:6" x14ac:dyDescent="0.2">
      <c r="F2229" s="5"/>
    </row>
    <row r="2230" spans="6:6" x14ac:dyDescent="0.2">
      <c r="F2230" s="5"/>
    </row>
    <row r="2231" spans="6:6" x14ac:dyDescent="0.2">
      <c r="F2231" s="5"/>
    </row>
    <row r="2232" spans="6:6" x14ac:dyDescent="0.2">
      <c r="F2232" s="5"/>
    </row>
    <row r="2233" spans="6:6" x14ac:dyDescent="0.2">
      <c r="F2233" s="5"/>
    </row>
    <row r="2234" spans="6:6" x14ac:dyDescent="0.2">
      <c r="F2234" s="5"/>
    </row>
    <row r="2235" spans="6:6" x14ac:dyDescent="0.2">
      <c r="F2235" s="5"/>
    </row>
    <row r="2236" spans="6:6" x14ac:dyDescent="0.2">
      <c r="F2236" s="5"/>
    </row>
    <row r="2237" spans="6:6" x14ac:dyDescent="0.2">
      <c r="F2237" s="5"/>
    </row>
    <row r="2238" spans="6:6" x14ac:dyDescent="0.2">
      <c r="F2238" s="5"/>
    </row>
    <row r="2239" spans="6:6" x14ac:dyDescent="0.2">
      <c r="F2239" s="5"/>
    </row>
    <row r="2240" spans="6:6" x14ac:dyDescent="0.2">
      <c r="F2240" s="5"/>
    </row>
    <row r="2241" spans="6:6" x14ac:dyDescent="0.2">
      <c r="F2241" s="5"/>
    </row>
    <row r="2242" spans="6:6" x14ac:dyDescent="0.2">
      <c r="F2242" s="5"/>
    </row>
    <row r="2243" spans="6:6" x14ac:dyDescent="0.2">
      <c r="F2243" s="5"/>
    </row>
    <row r="2244" spans="6:6" x14ac:dyDescent="0.2">
      <c r="F2244" s="5"/>
    </row>
    <row r="2245" spans="6:6" x14ac:dyDescent="0.2">
      <c r="F2245" s="5"/>
    </row>
    <row r="2246" spans="6:6" x14ac:dyDescent="0.2">
      <c r="F2246" s="5"/>
    </row>
    <row r="2247" spans="6:6" x14ac:dyDescent="0.2">
      <c r="F2247" s="5"/>
    </row>
    <row r="2248" spans="6:6" x14ac:dyDescent="0.2">
      <c r="F2248" s="5"/>
    </row>
    <row r="2249" spans="6:6" x14ac:dyDescent="0.2">
      <c r="F2249" s="5"/>
    </row>
    <row r="2250" spans="6:6" x14ac:dyDescent="0.2">
      <c r="F2250" s="5"/>
    </row>
    <row r="2251" spans="6:6" x14ac:dyDescent="0.2">
      <c r="F2251" s="5"/>
    </row>
    <row r="2252" spans="6:6" x14ac:dyDescent="0.2">
      <c r="F2252" s="5"/>
    </row>
    <row r="2253" spans="6:6" x14ac:dyDescent="0.2">
      <c r="F2253" s="5"/>
    </row>
    <row r="2254" spans="6:6" x14ac:dyDescent="0.2">
      <c r="F2254" s="5"/>
    </row>
    <row r="2255" spans="6:6" x14ac:dyDescent="0.2">
      <c r="F2255" s="5"/>
    </row>
    <row r="2256" spans="6:6" x14ac:dyDescent="0.2">
      <c r="F2256" s="5"/>
    </row>
    <row r="2257" spans="6:6" x14ac:dyDescent="0.2">
      <c r="F2257" s="5"/>
    </row>
    <row r="2258" spans="6:6" x14ac:dyDescent="0.2">
      <c r="F2258" s="5"/>
    </row>
    <row r="2259" spans="6:6" x14ac:dyDescent="0.2">
      <c r="F2259" s="5"/>
    </row>
    <row r="2260" spans="6:6" x14ac:dyDescent="0.2">
      <c r="F2260" s="5"/>
    </row>
    <row r="2261" spans="6:6" x14ac:dyDescent="0.2">
      <c r="F2261" s="5"/>
    </row>
    <row r="2262" spans="6:6" x14ac:dyDescent="0.2">
      <c r="F2262" s="5"/>
    </row>
    <row r="2263" spans="6:6" x14ac:dyDescent="0.2">
      <c r="F2263" s="5"/>
    </row>
    <row r="2264" spans="6:6" x14ac:dyDescent="0.2">
      <c r="F2264" s="5"/>
    </row>
    <row r="2265" spans="6:6" x14ac:dyDescent="0.2">
      <c r="F2265" s="5"/>
    </row>
    <row r="2266" spans="6:6" x14ac:dyDescent="0.2">
      <c r="F2266" s="5"/>
    </row>
    <row r="2267" spans="6:6" x14ac:dyDescent="0.2">
      <c r="F2267" s="5"/>
    </row>
    <row r="2268" spans="6:6" x14ac:dyDescent="0.2">
      <c r="F2268" s="5"/>
    </row>
    <row r="2269" spans="6:6" x14ac:dyDescent="0.2">
      <c r="F2269" s="5"/>
    </row>
    <row r="2270" spans="6:6" x14ac:dyDescent="0.2">
      <c r="F2270" s="5"/>
    </row>
    <row r="2271" spans="6:6" x14ac:dyDescent="0.2">
      <c r="F2271" s="5"/>
    </row>
    <row r="2272" spans="6:6" x14ac:dyDescent="0.2">
      <c r="F2272" s="5"/>
    </row>
    <row r="2273" spans="6:6" x14ac:dyDescent="0.2">
      <c r="F2273" s="5"/>
    </row>
    <row r="2274" spans="6:6" x14ac:dyDescent="0.2">
      <c r="F2274" s="5"/>
    </row>
    <row r="2275" spans="6:6" x14ac:dyDescent="0.2">
      <c r="F2275" s="5"/>
    </row>
    <row r="2276" spans="6:6" x14ac:dyDescent="0.2">
      <c r="F2276" s="5"/>
    </row>
    <row r="2277" spans="6:6" x14ac:dyDescent="0.2">
      <c r="F2277" s="5"/>
    </row>
    <row r="2278" spans="6:6" x14ac:dyDescent="0.2">
      <c r="F2278" s="5"/>
    </row>
    <row r="2279" spans="6:6" x14ac:dyDescent="0.2">
      <c r="F2279" s="5"/>
    </row>
    <row r="2280" spans="6:6" x14ac:dyDescent="0.2">
      <c r="F2280" s="5"/>
    </row>
    <row r="2281" spans="6:6" x14ac:dyDescent="0.2">
      <c r="F2281" s="5"/>
    </row>
    <row r="2282" spans="6:6" x14ac:dyDescent="0.2">
      <c r="F2282" s="5"/>
    </row>
    <row r="2283" spans="6:6" x14ac:dyDescent="0.2">
      <c r="F2283" s="5"/>
    </row>
    <row r="2284" spans="6:6" x14ac:dyDescent="0.2">
      <c r="F2284" s="5"/>
    </row>
    <row r="2285" spans="6:6" x14ac:dyDescent="0.2">
      <c r="F2285" s="5"/>
    </row>
    <row r="2286" spans="6:6" x14ac:dyDescent="0.2">
      <c r="F2286" s="5"/>
    </row>
    <row r="2287" spans="6:6" x14ac:dyDescent="0.2">
      <c r="F2287" s="5"/>
    </row>
    <row r="2288" spans="6:6" x14ac:dyDescent="0.2">
      <c r="F2288" s="5"/>
    </row>
    <row r="2289" spans="6:6" x14ac:dyDescent="0.2">
      <c r="F2289" s="5"/>
    </row>
    <row r="2290" spans="6:6" x14ac:dyDescent="0.2">
      <c r="F2290" s="5"/>
    </row>
    <row r="2291" spans="6:6" x14ac:dyDescent="0.2">
      <c r="F2291" s="5"/>
    </row>
    <row r="2292" spans="6:6" x14ac:dyDescent="0.2">
      <c r="F2292" s="5"/>
    </row>
    <row r="2293" spans="6:6" x14ac:dyDescent="0.2">
      <c r="F2293" s="5"/>
    </row>
    <row r="2294" spans="6:6" x14ac:dyDescent="0.2">
      <c r="F2294" s="5"/>
    </row>
    <row r="2295" spans="6:6" x14ac:dyDescent="0.2">
      <c r="F2295" s="5"/>
    </row>
    <row r="2296" spans="6:6" x14ac:dyDescent="0.2">
      <c r="F2296" s="5"/>
    </row>
    <row r="2297" spans="6:6" x14ac:dyDescent="0.2">
      <c r="F2297" s="5"/>
    </row>
    <row r="2298" spans="6:6" x14ac:dyDescent="0.2">
      <c r="F2298" s="5"/>
    </row>
    <row r="2299" spans="6:6" x14ac:dyDescent="0.2">
      <c r="F2299" s="5"/>
    </row>
    <row r="2300" spans="6:6" x14ac:dyDescent="0.2">
      <c r="F2300" s="5"/>
    </row>
    <row r="2301" spans="6:6" x14ac:dyDescent="0.2">
      <c r="F2301" s="5"/>
    </row>
    <row r="2302" spans="6:6" x14ac:dyDescent="0.2">
      <c r="F2302" s="5"/>
    </row>
    <row r="2303" spans="6:6" x14ac:dyDescent="0.2">
      <c r="F2303" s="5"/>
    </row>
    <row r="2304" spans="6:6" x14ac:dyDescent="0.2">
      <c r="F2304" s="5"/>
    </row>
    <row r="2305" spans="6:6" x14ac:dyDescent="0.2">
      <c r="F2305" s="5"/>
    </row>
    <row r="2306" spans="6:6" x14ac:dyDescent="0.2">
      <c r="F2306" s="5"/>
    </row>
    <row r="2307" spans="6:6" x14ac:dyDescent="0.2">
      <c r="F2307" s="5"/>
    </row>
    <row r="2308" spans="6:6" x14ac:dyDescent="0.2">
      <c r="F2308" s="5"/>
    </row>
    <row r="2309" spans="6:6" x14ac:dyDescent="0.2">
      <c r="F2309" s="5"/>
    </row>
    <row r="2310" spans="6:6" x14ac:dyDescent="0.2">
      <c r="F2310" s="5"/>
    </row>
    <row r="2311" spans="6:6" x14ac:dyDescent="0.2">
      <c r="F2311" s="5"/>
    </row>
    <row r="2312" spans="6:6" x14ac:dyDescent="0.2">
      <c r="F2312" s="5"/>
    </row>
    <row r="2313" spans="6:6" x14ac:dyDescent="0.2">
      <c r="F2313" s="5"/>
    </row>
    <row r="2314" spans="6:6" x14ac:dyDescent="0.2">
      <c r="F2314" s="5"/>
    </row>
    <row r="2315" spans="6:6" x14ac:dyDescent="0.2">
      <c r="F2315" s="5"/>
    </row>
    <row r="2316" spans="6:6" x14ac:dyDescent="0.2">
      <c r="F2316" s="5"/>
    </row>
    <row r="2317" spans="6:6" x14ac:dyDescent="0.2">
      <c r="F2317" s="5"/>
    </row>
    <row r="2318" spans="6:6" x14ac:dyDescent="0.2">
      <c r="F2318" s="5"/>
    </row>
    <row r="2319" spans="6:6" x14ac:dyDescent="0.2">
      <c r="F2319" s="5"/>
    </row>
    <row r="2320" spans="6:6" x14ac:dyDescent="0.2">
      <c r="F2320" s="5"/>
    </row>
    <row r="2321" spans="6:6" x14ac:dyDescent="0.2">
      <c r="F2321" s="5"/>
    </row>
    <row r="2322" spans="6:6" x14ac:dyDescent="0.2">
      <c r="F2322" s="5"/>
    </row>
    <row r="2323" spans="6:6" x14ac:dyDescent="0.2">
      <c r="F2323" s="5"/>
    </row>
    <row r="2324" spans="6:6" x14ac:dyDescent="0.2">
      <c r="F2324" s="5"/>
    </row>
    <row r="2325" spans="6:6" x14ac:dyDescent="0.2">
      <c r="F2325" s="5"/>
    </row>
    <row r="2326" spans="6:6" x14ac:dyDescent="0.2">
      <c r="F2326" s="5"/>
    </row>
    <row r="2327" spans="6:6" x14ac:dyDescent="0.2">
      <c r="F2327" s="5"/>
    </row>
    <row r="2328" spans="6:6" x14ac:dyDescent="0.2">
      <c r="F2328" s="5"/>
    </row>
    <row r="2329" spans="6:6" x14ac:dyDescent="0.2">
      <c r="F2329" s="5"/>
    </row>
    <row r="2330" spans="6:6" x14ac:dyDescent="0.2">
      <c r="F2330" s="5"/>
    </row>
    <row r="2331" spans="6:6" x14ac:dyDescent="0.2">
      <c r="F2331" s="5"/>
    </row>
    <row r="2332" spans="6:6" x14ac:dyDescent="0.2">
      <c r="F2332" s="5"/>
    </row>
    <row r="2333" spans="6:6" x14ac:dyDescent="0.2">
      <c r="F2333" s="5"/>
    </row>
    <row r="2334" spans="6:6" x14ac:dyDescent="0.2">
      <c r="F2334" s="5"/>
    </row>
    <row r="2335" spans="6:6" x14ac:dyDescent="0.2">
      <c r="F2335" s="5"/>
    </row>
    <row r="2336" spans="6:6" x14ac:dyDescent="0.2">
      <c r="F2336" s="5"/>
    </row>
    <row r="2337" spans="6:6" x14ac:dyDescent="0.2">
      <c r="F2337" s="5"/>
    </row>
    <row r="2338" spans="6:6" x14ac:dyDescent="0.2">
      <c r="F2338" s="5"/>
    </row>
    <row r="2339" spans="6:6" x14ac:dyDescent="0.2">
      <c r="F2339" s="5"/>
    </row>
    <row r="2340" spans="6:6" x14ac:dyDescent="0.2">
      <c r="F2340" s="5"/>
    </row>
    <row r="2341" spans="6:6" x14ac:dyDescent="0.2">
      <c r="F2341" s="5"/>
    </row>
    <row r="2342" spans="6:6" x14ac:dyDescent="0.2">
      <c r="F2342" s="5"/>
    </row>
    <row r="2343" spans="6:6" x14ac:dyDescent="0.2">
      <c r="F2343" s="5"/>
    </row>
    <row r="2344" spans="6:6" x14ac:dyDescent="0.2">
      <c r="F2344" s="5"/>
    </row>
    <row r="2345" spans="6:6" x14ac:dyDescent="0.2">
      <c r="F2345" s="5"/>
    </row>
    <row r="2346" spans="6:6" x14ac:dyDescent="0.2">
      <c r="F2346" s="5"/>
    </row>
    <row r="2347" spans="6:6" x14ac:dyDescent="0.2">
      <c r="F2347" s="5"/>
    </row>
    <row r="2348" spans="6:6" x14ac:dyDescent="0.2">
      <c r="F2348" s="5"/>
    </row>
    <row r="2349" spans="6:6" x14ac:dyDescent="0.2">
      <c r="F2349" s="5"/>
    </row>
    <row r="2350" spans="6:6" x14ac:dyDescent="0.2">
      <c r="F2350" s="5"/>
    </row>
    <row r="2351" spans="6:6" x14ac:dyDescent="0.2">
      <c r="F2351" s="5"/>
    </row>
    <row r="2352" spans="6:6" x14ac:dyDescent="0.2">
      <c r="F2352" s="5"/>
    </row>
    <row r="2353" spans="6:6" x14ac:dyDescent="0.2">
      <c r="F2353" s="5"/>
    </row>
    <row r="2354" spans="6:6" x14ac:dyDescent="0.2">
      <c r="F2354" s="5"/>
    </row>
    <row r="2355" spans="6:6" x14ac:dyDescent="0.2">
      <c r="F2355" s="5"/>
    </row>
    <row r="2356" spans="6:6" x14ac:dyDescent="0.2">
      <c r="F2356" s="5"/>
    </row>
    <row r="2357" spans="6:6" x14ac:dyDescent="0.2">
      <c r="F2357" s="5"/>
    </row>
    <row r="2358" spans="6:6" x14ac:dyDescent="0.2">
      <c r="F2358" s="5"/>
    </row>
    <row r="2359" spans="6:6" x14ac:dyDescent="0.2">
      <c r="F2359" s="5"/>
    </row>
    <row r="2360" spans="6:6" x14ac:dyDescent="0.2">
      <c r="F2360" s="5"/>
    </row>
    <row r="2361" spans="6:6" x14ac:dyDescent="0.2">
      <c r="F2361" s="5"/>
    </row>
    <row r="2362" spans="6:6" x14ac:dyDescent="0.2">
      <c r="F2362" s="5"/>
    </row>
    <row r="2363" spans="6:6" x14ac:dyDescent="0.2">
      <c r="F2363" s="5"/>
    </row>
    <row r="2364" spans="6:6" x14ac:dyDescent="0.2">
      <c r="F2364" s="5"/>
    </row>
    <row r="2365" spans="6:6" x14ac:dyDescent="0.2">
      <c r="F2365" s="5"/>
    </row>
    <row r="2366" spans="6:6" x14ac:dyDescent="0.2">
      <c r="F2366" s="5"/>
    </row>
    <row r="2367" spans="6:6" x14ac:dyDescent="0.2">
      <c r="F2367" s="5"/>
    </row>
    <row r="2368" spans="6:6" x14ac:dyDescent="0.2">
      <c r="F2368" s="5"/>
    </row>
    <row r="2369" spans="6:6" x14ac:dyDescent="0.2">
      <c r="F2369" s="5"/>
    </row>
    <row r="2370" spans="6:6" x14ac:dyDescent="0.2">
      <c r="F2370" s="5"/>
    </row>
    <row r="2371" spans="6:6" x14ac:dyDescent="0.2">
      <c r="F2371" s="5"/>
    </row>
    <row r="2372" spans="6:6" x14ac:dyDescent="0.2">
      <c r="F2372" s="5"/>
    </row>
    <row r="2373" spans="6:6" x14ac:dyDescent="0.2">
      <c r="F2373" s="5"/>
    </row>
    <row r="2374" spans="6:6" x14ac:dyDescent="0.2">
      <c r="F2374" s="5"/>
    </row>
    <row r="2375" spans="6:6" x14ac:dyDescent="0.2">
      <c r="F2375" s="5"/>
    </row>
    <row r="2376" spans="6:6" x14ac:dyDescent="0.2">
      <c r="F2376" s="5"/>
    </row>
    <row r="2377" spans="6:6" x14ac:dyDescent="0.2">
      <c r="F2377" s="5"/>
    </row>
    <row r="2378" spans="6:6" x14ac:dyDescent="0.2">
      <c r="F2378" s="5"/>
    </row>
    <row r="2379" spans="6:6" x14ac:dyDescent="0.2">
      <c r="F2379" s="5"/>
    </row>
    <row r="2380" spans="6:6" x14ac:dyDescent="0.2">
      <c r="F2380" s="5"/>
    </row>
    <row r="2381" spans="6:6" x14ac:dyDescent="0.2">
      <c r="F2381" s="5"/>
    </row>
    <row r="2382" spans="6:6" x14ac:dyDescent="0.2">
      <c r="F2382" s="5"/>
    </row>
    <row r="2383" spans="6:6" x14ac:dyDescent="0.2">
      <c r="F2383" s="5"/>
    </row>
  </sheetData>
  <sheetProtection password="9E17" sheet="1" objects="1" scenarios="1"/>
  <mergeCells count="75">
    <mergeCell ref="D8:G8"/>
    <mergeCell ref="B10:H10"/>
    <mergeCell ref="B9:I9"/>
    <mergeCell ref="H29:I29"/>
    <mergeCell ref="H43:I43"/>
    <mergeCell ref="A43:B43"/>
    <mergeCell ref="A97:D97"/>
    <mergeCell ref="A98:D98"/>
    <mergeCell ref="A99:D99"/>
    <mergeCell ref="A94:D94"/>
    <mergeCell ref="A95:D95"/>
    <mergeCell ref="A96:D96"/>
    <mergeCell ref="A92:D92"/>
    <mergeCell ref="A93:D93"/>
    <mergeCell ref="C87:D87"/>
    <mergeCell ref="A88:D88"/>
    <mergeCell ref="A89:D89"/>
    <mergeCell ref="A91:D91"/>
    <mergeCell ref="A90:C90"/>
    <mergeCell ref="C86:D86"/>
    <mergeCell ref="C83:D83"/>
    <mergeCell ref="C84:D84"/>
    <mergeCell ref="C85:D85"/>
    <mergeCell ref="E62:G62"/>
    <mergeCell ref="A72:D72"/>
    <mergeCell ref="C76:D76"/>
    <mergeCell ref="C77:D77"/>
    <mergeCell ref="A73:D73"/>
    <mergeCell ref="C74:D74"/>
    <mergeCell ref="C75:D75"/>
    <mergeCell ref="C78:D78"/>
    <mergeCell ref="C79:D79"/>
    <mergeCell ref="C80:D80"/>
    <mergeCell ref="C81:D81"/>
    <mergeCell ref="C82:D82"/>
    <mergeCell ref="A62:D62"/>
    <mergeCell ref="A54:D54"/>
    <mergeCell ref="A55:D55"/>
    <mergeCell ref="A57:C57"/>
    <mergeCell ref="A58:C58"/>
    <mergeCell ref="A59:C59"/>
    <mergeCell ref="A60:C60"/>
    <mergeCell ref="A61:D61"/>
    <mergeCell ref="A56:D56"/>
    <mergeCell ref="J14:Q14"/>
    <mergeCell ref="H51:I51"/>
    <mergeCell ref="A47:C47"/>
    <mergeCell ref="A48:C48"/>
    <mergeCell ref="A45:B45"/>
    <mergeCell ref="A51:B51"/>
    <mergeCell ref="A49:C49"/>
    <mergeCell ref="A46:D46"/>
    <mergeCell ref="E41:G41"/>
    <mergeCell ref="E56:G56"/>
    <mergeCell ref="A53:B53"/>
    <mergeCell ref="A52:B52"/>
    <mergeCell ref="A44:B44"/>
    <mergeCell ref="E51:G51"/>
    <mergeCell ref="A50:D50"/>
    <mergeCell ref="C100:D100"/>
    <mergeCell ref="C101:D101"/>
    <mergeCell ref="C102:D102"/>
    <mergeCell ref="H56:I56"/>
    <mergeCell ref="A1:H2"/>
    <mergeCell ref="A3:H4"/>
    <mergeCell ref="A5:H6"/>
    <mergeCell ref="A14:D14"/>
    <mergeCell ref="E14:G14"/>
    <mergeCell ref="A28:D28"/>
    <mergeCell ref="A29:D29"/>
    <mergeCell ref="E29:G29"/>
    <mergeCell ref="A39:D39"/>
    <mergeCell ref="A40:D40"/>
    <mergeCell ref="E43:G43"/>
    <mergeCell ref="A42:D42"/>
  </mergeCells>
  <phoneticPr fontId="0" type="noConversion"/>
  <pageMargins left="0.25" right="0.25" top="0.5" bottom="0.5" header="0.5" footer="0.5"/>
  <pageSetup scale="61" orientation="landscape" r:id="rId1"/>
  <headerFooter alignWithMargins="0"/>
  <rowBreaks count="2" manualBreakCount="2">
    <brk id="40" max="8" man="1"/>
    <brk id="72" max="8" man="1"/>
  </rowBreaks>
  <ignoredErrors>
    <ignoredError sqref="G28 G39" formula="1"/>
  </ignoredError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S71"/>
  <sheetViews>
    <sheetView zoomScaleNormal="100" workbookViewId="0">
      <selection activeCell="D7" sqref="D7"/>
    </sheetView>
  </sheetViews>
  <sheetFormatPr defaultColWidth="9.140625" defaultRowHeight="15" x14ac:dyDescent="0.2"/>
  <cols>
    <col min="1" max="1" width="18.7109375" style="115" customWidth="1"/>
    <col min="2" max="2" width="12.85546875" style="115" customWidth="1"/>
    <col min="3" max="3" width="18.7109375" style="115" customWidth="1"/>
    <col min="4" max="4" width="119.28515625" style="115" customWidth="1"/>
    <col min="5" max="14" width="9.140625" style="143"/>
    <col min="15" max="15" width="13.28515625" style="143" customWidth="1"/>
    <col min="16" max="17" width="9.140625" style="143" hidden="1" customWidth="1"/>
    <col min="18" max="18" width="17.5703125" style="143" customWidth="1"/>
    <col min="19" max="19" width="9.85546875" style="115" customWidth="1"/>
    <col min="20" max="16384" width="9.140625" style="115"/>
  </cols>
  <sheetData>
    <row r="1" spans="1:18" ht="29.25" thickBot="1" x14ac:dyDescent="0.25">
      <c r="C1" s="190" t="s">
        <v>174</v>
      </c>
      <c r="D1" s="191" t="s">
        <v>175</v>
      </c>
    </row>
    <row r="2" spans="1:18" ht="29.25" thickBot="1" x14ac:dyDescent="0.25">
      <c r="C2" s="192" t="s">
        <v>176</v>
      </c>
      <c r="D2" s="193" t="s">
        <v>177</v>
      </c>
    </row>
    <row r="3" spans="1:18" ht="29.25" thickBot="1" x14ac:dyDescent="0.25">
      <c r="C3" s="192" t="s">
        <v>178</v>
      </c>
      <c r="D3" s="193" t="s">
        <v>179</v>
      </c>
    </row>
    <row r="4" spans="1:18" x14ac:dyDescent="0.2">
      <c r="A4" s="174" t="str">
        <f>' Budget Itemization'!B11</f>
        <v>18-X1234VW16</v>
      </c>
      <c r="B4" s="174"/>
    </row>
    <row r="5" spans="1:18" x14ac:dyDescent="0.2">
      <c r="A5" s="174" t="str">
        <f>' Budget Itemization'!B10</f>
        <v>ABC VW</v>
      </c>
      <c r="B5" s="174"/>
    </row>
    <row r="6" spans="1:18" ht="15.75" x14ac:dyDescent="0.25">
      <c r="A6" s="174"/>
      <c r="B6" s="238" t="s">
        <v>207</v>
      </c>
      <c r="C6" s="113" t="s">
        <v>205</v>
      </c>
      <c r="D6" s="113" t="s">
        <v>206</v>
      </c>
    </row>
    <row r="7" spans="1:18" x14ac:dyDescent="0.2">
      <c r="A7" s="174"/>
      <c r="B7" s="174"/>
      <c r="C7" s="174"/>
    </row>
    <row r="8" spans="1:18" ht="47.25" customHeight="1" x14ac:dyDescent="0.35">
      <c r="A8" s="175" t="s">
        <v>92</v>
      </c>
      <c r="B8" s="151" t="str">
        <f>+IF(C8=0,"YES","NO")</f>
        <v>YES</v>
      </c>
      <c r="C8" s="174">
        <f>' Budget Itemization'!I92</f>
        <v>0</v>
      </c>
      <c r="D8" s="148" t="s">
        <v>151</v>
      </c>
    </row>
    <row r="9" spans="1:18" s="120" customFormat="1" ht="56.25" customHeight="1" x14ac:dyDescent="0.25">
      <c r="D9" s="142" t="s">
        <v>152</v>
      </c>
      <c r="E9" s="142"/>
      <c r="F9" s="142"/>
      <c r="G9" s="142"/>
      <c r="H9" s="142"/>
      <c r="I9" s="142"/>
      <c r="J9" s="142"/>
      <c r="K9" s="142"/>
      <c r="L9" s="142"/>
      <c r="M9" s="142"/>
      <c r="N9" s="142"/>
      <c r="O9" s="142"/>
      <c r="P9" s="142"/>
      <c r="Q9" s="142"/>
      <c r="R9" s="142"/>
    </row>
    <row r="10" spans="1:18" s="120" customFormat="1" ht="70.5" customHeight="1" x14ac:dyDescent="0.25">
      <c r="A10" s="369" t="s">
        <v>149</v>
      </c>
      <c r="B10" s="370"/>
      <c r="C10" s="370"/>
      <c r="D10" s="141" t="s">
        <v>142</v>
      </c>
      <c r="E10" s="142"/>
      <c r="F10" s="142"/>
      <c r="G10" s="142"/>
      <c r="H10" s="142"/>
      <c r="I10" s="142"/>
      <c r="J10" s="142"/>
      <c r="K10" s="142"/>
      <c r="L10" s="142"/>
      <c r="M10" s="142"/>
      <c r="N10" s="142"/>
      <c r="O10" s="142"/>
      <c r="P10" s="142"/>
      <c r="Q10" s="142"/>
      <c r="R10" s="142"/>
    </row>
    <row r="11" spans="1:18" s="120" customFormat="1" ht="33" customHeight="1" x14ac:dyDescent="0.25">
      <c r="A11" s="175" t="s">
        <v>70</v>
      </c>
      <c r="B11" s="175" t="s">
        <v>71</v>
      </c>
      <c r="C11" s="231" t="s">
        <v>93</v>
      </c>
      <c r="D11" s="131"/>
      <c r="E11" s="144"/>
      <c r="F11" s="144"/>
      <c r="G11" s="144"/>
      <c r="H11" s="144"/>
      <c r="I11" s="144"/>
      <c r="J11" s="144"/>
      <c r="K11" s="144"/>
      <c r="L11" s="144"/>
      <c r="M11" s="144"/>
      <c r="N11" s="144"/>
      <c r="O11" s="144"/>
      <c r="P11" s="144"/>
      <c r="Q11" s="144"/>
      <c r="R11" s="144"/>
    </row>
    <row r="12" spans="1:18" ht="51" customHeight="1" x14ac:dyDescent="0.2">
      <c r="A12" s="232" t="s">
        <v>164</v>
      </c>
      <c r="B12" s="174"/>
      <c r="C12" s="174"/>
      <c r="D12" s="142" t="s">
        <v>145</v>
      </c>
    </row>
    <row r="13" spans="1:18" ht="108" customHeight="1" x14ac:dyDescent="0.2">
      <c r="A13" s="170">
        <f>' Budget Itemization'!H28</f>
        <v>45000</v>
      </c>
      <c r="B13" s="146">
        <f>' Budget Itemization'!G28</f>
        <v>45000</v>
      </c>
      <c r="C13" s="146">
        <f>' Budget Itemization'!I28</f>
        <v>0</v>
      </c>
      <c r="D13" s="141"/>
      <c r="E13" s="142"/>
      <c r="F13" s="142"/>
      <c r="G13" s="142"/>
      <c r="H13" s="142"/>
      <c r="I13" s="142"/>
      <c r="J13" s="142"/>
      <c r="K13" s="142"/>
      <c r="L13" s="142"/>
      <c r="M13" s="142"/>
      <c r="N13" s="142"/>
      <c r="O13" s="142"/>
      <c r="P13" s="142"/>
      <c r="Q13" s="142"/>
      <c r="R13" s="142"/>
    </row>
    <row r="14" spans="1:18" ht="31.5" customHeight="1" x14ac:dyDescent="0.2">
      <c r="A14" s="233" t="s">
        <v>67</v>
      </c>
      <c r="B14" s="174"/>
      <c r="C14" s="174"/>
    </row>
    <row r="15" spans="1:18" ht="87" customHeight="1" x14ac:dyDescent="0.2">
      <c r="A15" s="170">
        <f>' Budget Itemization'!H39</f>
        <v>5256.5</v>
      </c>
      <c r="B15" s="146">
        <f>' Budget Itemization'!G39</f>
        <v>5256.5</v>
      </c>
      <c r="C15" s="146">
        <f>' Budget Itemization'!I39</f>
        <v>0</v>
      </c>
      <c r="D15" s="141"/>
    </row>
    <row r="16" spans="1:18" ht="35.25" customHeight="1" x14ac:dyDescent="0.2">
      <c r="A16" s="233" t="s">
        <v>19</v>
      </c>
      <c r="B16" s="114"/>
      <c r="C16" s="114"/>
      <c r="D16" s="137" t="s">
        <v>143</v>
      </c>
      <c r="E16" s="145"/>
      <c r="F16" s="145"/>
      <c r="G16" s="145"/>
      <c r="H16" s="145"/>
      <c r="I16" s="145"/>
      <c r="J16" s="145"/>
      <c r="K16" s="145"/>
      <c r="L16" s="145"/>
      <c r="M16" s="145"/>
      <c r="N16" s="145"/>
      <c r="O16" s="145"/>
      <c r="P16" s="145"/>
      <c r="Q16" s="145"/>
      <c r="R16" s="145"/>
    </row>
    <row r="17" spans="1:19" ht="75" customHeight="1" x14ac:dyDescent="0.2">
      <c r="A17" s="170">
        <f>' Budget Itemization'!H55</f>
        <v>624</v>
      </c>
      <c r="B17" s="146">
        <f>' Budget Itemization'!G55</f>
        <v>624</v>
      </c>
      <c r="C17" s="146">
        <f>' Budget Itemization'!I55</f>
        <v>0</v>
      </c>
      <c r="D17" s="141"/>
      <c r="E17" s="142"/>
      <c r="F17" s="142"/>
      <c r="G17" s="142"/>
      <c r="H17" s="142"/>
      <c r="I17" s="142"/>
      <c r="J17" s="142"/>
      <c r="K17" s="142"/>
      <c r="L17" s="142"/>
      <c r="M17" s="142"/>
      <c r="N17" s="142"/>
      <c r="O17" s="142"/>
      <c r="P17" s="142"/>
      <c r="Q17" s="142"/>
      <c r="R17" s="142"/>
    </row>
    <row r="18" spans="1:19" s="120" customFormat="1" ht="63" customHeight="1" x14ac:dyDescent="0.25">
      <c r="A18" s="233" t="s">
        <v>68</v>
      </c>
      <c r="B18" s="175"/>
      <c r="C18" s="231"/>
      <c r="D18" s="137" t="s">
        <v>144</v>
      </c>
      <c r="E18" s="144"/>
      <c r="F18" s="144"/>
      <c r="G18" s="144"/>
      <c r="H18" s="144"/>
      <c r="I18" s="144"/>
      <c r="J18" s="144"/>
      <c r="K18" s="144"/>
      <c r="L18" s="144"/>
      <c r="M18" s="144"/>
      <c r="N18" s="144"/>
      <c r="O18" s="144"/>
      <c r="P18" s="144"/>
      <c r="Q18" s="144"/>
      <c r="R18" s="144"/>
    </row>
    <row r="19" spans="1:19" ht="75" customHeight="1" x14ac:dyDescent="0.2">
      <c r="A19" s="170">
        <f>' Budget Itemization'!H61</f>
        <v>648</v>
      </c>
      <c r="B19" s="146">
        <f>' Budget Itemization'!G61</f>
        <v>648</v>
      </c>
      <c r="C19" s="146">
        <f>' Budget Itemization'!I61</f>
        <v>0</v>
      </c>
      <c r="D19" s="141"/>
      <c r="E19" s="142"/>
      <c r="F19" s="142"/>
      <c r="G19" s="142"/>
      <c r="H19" s="142"/>
      <c r="I19" s="142"/>
      <c r="J19" s="142"/>
      <c r="K19" s="142"/>
      <c r="L19" s="142"/>
      <c r="M19" s="142"/>
      <c r="N19" s="142"/>
      <c r="O19" s="142"/>
      <c r="P19" s="142"/>
      <c r="Q19" s="142"/>
      <c r="R19" s="142"/>
    </row>
    <row r="20" spans="1:19" ht="79.5" customHeight="1" x14ac:dyDescent="0.2">
      <c r="A20" s="233" t="s">
        <v>21</v>
      </c>
      <c r="B20" s="114"/>
      <c r="C20" s="114"/>
      <c r="D20" s="152" t="s">
        <v>146</v>
      </c>
      <c r="E20" s="145"/>
      <c r="F20" s="145"/>
      <c r="G20" s="145"/>
      <c r="H20" s="145"/>
      <c r="I20" s="145"/>
      <c r="J20" s="145"/>
      <c r="K20" s="145"/>
      <c r="L20" s="145"/>
      <c r="M20" s="145"/>
      <c r="N20" s="145"/>
      <c r="O20" s="145"/>
      <c r="P20" s="145"/>
      <c r="Q20" s="145"/>
      <c r="R20" s="145"/>
    </row>
    <row r="21" spans="1:19" ht="75" customHeight="1" x14ac:dyDescent="0.2">
      <c r="A21" s="170">
        <f>' Budget Itemization'!H72</f>
        <v>200</v>
      </c>
      <c r="B21" s="146">
        <f>' Budget Itemization'!G72</f>
        <v>200</v>
      </c>
      <c r="C21" s="146">
        <f>' Budget Itemization'!I72</f>
        <v>0</v>
      </c>
      <c r="D21" s="141"/>
      <c r="E21" s="142"/>
      <c r="F21" s="142"/>
      <c r="G21" s="142"/>
      <c r="H21" s="142"/>
      <c r="I21" s="142"/>
      <c r="J21" s="142"/>
      <c r="K21" s="142"/>
      <c r="L21" s="142"/>
      <c r="M21" s="142"/>
      <c r="N21" s="142"/>
      <c r="O21" s="142"/>
      <c r="P21" s="142"/>
      <c r="Q21" s="142"/>
      <c r="R21" s="142"/>
    </row>
    <row r="22" spans="1:19" ht="81" customHeight="1" x14ac:dyDescent="0.2">
      <c r="A22" s="232" t="s">
        <v>69</v>
      </c>
      <c r="B22" s="114"/>
      <c r="C22" s="114"/>
      <c r="D22" s="153" t="s">
        <v>147</v>
      </c>
      <c r="E22" s="145"/>
      <c r="F22" s="145"/>
      <c r="G22" s="145"/>
      <c r="H22" s="145"/>
      <c r="I22" s="145"/>
      <c r="J22" s="145"/>
      <c r="K22" s="145"/>
      <c r="L22" s="145"/>
      <c r="M22" s="145"/>
      <c r="N22" s="145"/>
      <c r="O22" s="145"/>
      <c r="P22" s="145"/>
      <c r="Q22" s="145"/>
      <c r="R22" s="145"/>
    </row>
    <row r="23" spans="1:19" ht="75" customHeight="1" x14ac:dyDescent="0.2">
      <c r="A23" s="170">
        <f>' Budget Itemization'!H88</f>
        <v>116</v>
      </c>
      <c r="B23" s="146">
        <f>' Budget Itemization'!G88</f>
        <v>116</v>
      </c>
      <c r="C23" s="146">
        <f>' Budget Itemization'!I88</f>
        <v>0</v>
      </c>
      <c r="D23" s="141"/>
      <c r="E23" s="142"/>
      <c r="F23" s="142"/>
      <c r="G23" s="142"/>
      <c r="H23" s="142"/>
      <c r="I23" s="142"/>
      <c r="J23" s="142"/>
      <c r="K23" s="142"/>
      <c r="L23" s="142"/>
      <c r="M23" s="142"/>
      <c r="N23" s="142"/>
      <c r="O23" s="142"/>
      <c r="P23" s="142"/>
      <c r="Q23" s="142"/>
      <c r="R23" s="142"/>
    </row>
    <row r="24" spans="1:19" ht="15.75" x14ac:dyDescent="0.25">
      <c r="A24" s="234"/>
      <c r="B24" s="114"/>
      <c r="C24" s="114"/>
      <c r="D24" s="130"/>
      <c r="E24" s="145"/>
      <c r="F24" s="145"/>
      <c r="G24" s="145"/>
      <c r="H24" s="145"/>
      <c r="I24" s="145"/>
      <c r="J24" s="145"/>
      <c r="K24" s="145"/>
      <c r="L24" s="145"/>
      <c r="M24" s="145"/>
      <c r="N24" s="145"/>
      <c r="O24" s="145"/>
      <c r="P24" s="145"/>
      <c r="Q24" s="145"/>
      <c r="R24" s="145"/>
    </row>
    <row r="25" spans="1:19" ht="72" customHeight="1" x14ac:dyDescent="0.2">
      <c r="A25" s="233" t="s">
        <v>22</v>
      </c>
      <c r="B25" s="114"/>
      <c r="C25" s="114"/>
      <c r="D25" s="153" t="s">
        <v>203</v>
      </c>
      <c r="E25" s="145"/>
      <c r="F25" s="145"/>
      <c r="G25" s="145"/>
      <c r="H25" s="145"/>
      <c r="I25" s="145"/>
      <c r="J25" s="145"/>
      <c r="K25" s="145"/>
      <c r="L25" s="145"/>
      <c r="M25" s="145"/>
      <c r="N25" s="145"/>
      <c r="O25" s="145"/>
      <c r="P25" s="145"/>
      <c r="Q25" s="145"/>
      <c r="R25" s="145"/>
    </row>
    <row r="26" spans="1:19" ht="75" customHeight="1" x14ac:dyDescent="0.2">
      <c r="A26" s="170">
        <f>' Budget Itemization'!H91</f>
        <v>50</v>
      </c>
      <c r="B26" s="146">
        <f>' Budget Itemization'!G91</f>
        <v>50</v>
      </c>
      <c r="C26" s="146">
        <f>' Budget Itemization'!I91</f>
        <v>0</v>
      </c>
      <c r="D26" s="141"/>
      <c r="E26" s="142"/>
      <c r="F26" s="142"/>
      <c r="G26" s="142"/>
      <c r="H26" s="142"/>
      <c r="I26" s="142"/>
      <c r="J26" s="142"/>
      <c r="K26" s="142"/>
      <c r="L26" s="142"/>
      <c r="M26" s="142"/>
      <c r="N26" s="142"/>
      <c r="O26" s="142"/>
      <c r="P26" s="142"/>
      <c r="Q26" s="142"/>
      <c r="R26" s="142"/>
    </row>
    <row r="27" spans="1:19" ht="15.75" x14ac:dyDescent="0.25">
      <c r="A27" s="234"/>
      <c r="B27" s="114"/>
      <c r="C27" s="114"/>
      <c r="D27" s="130"/>
      <c r="E27" s="145"/>
      <c r="F27" s="145"/>
      <c r="G27" s="145"/>
      <c r="H27" s="145"/>
      <c r="I27" s="145"/>
      <c r="J27" s="145"/>
      <c r="K27" s="145"/>
      <c r="L27" s="145"/>
      <c r="M27" s="145"/>
      <c r="N27" s="145"/>
      <c r="O27" s="145"/>
      <c r="P27" s="145"/>
      <c r="Q27" s="145"/>
      <c r="R27" s="145"/>
    </row>
    <row r="28" spans="1:19" ht="152.25" customHeight="1" x14ac:dyDescent="0.2">
      <c r="A28" s="233" t="s">
        <v>136</v>
      </c>
      <c r="B28" s="114"/>
      <c r="C28" s="114"/>
      <c r="D28" s="147" t="s">
        <v>148</v>
      </c>
      <c r="E28" s="142"/>
      <c r="F28" s="142"/>
      <c r="G28" s="142"/>
      <c r="H28" s="142"/>
      <c r="I28" s="142"/>
      <c r="J28" s="142"/>
      <c r="K28" s="142"/>
      <c r="L28" s="142"/>
      <c r="M28" s="142"/>
      <c r="N28" s="142"/>
      <c r="O28" s="142"/>
      <c r="P28" s="142"/>
      <c r="Q28" s="142"/>
      <c r="R28" s="142"/>
      <c r="S28" s="143"/>
    </row>
    <row r="29" spans="1:19" ht="75" customHeight="1" x14ac:dyDescent="0.2">
      <c r="A29" s="174"/>
      <c r="B29" s="146"/>
      <c r="C29" s="146"/>
      <c r="D29" s="141"/>
      <c r="E29" s="142"/>
      <c r="F29" s="142"/>
      <c r="G29" s="142"/>
      <c r="H29" s="142"/>
      <c r="I29" s="142"/>
      <c r="J29" s="142"/>
      <c r="K29" s="142"/>
      <c r="L29" s="142"/>
      <c r="M29" s="142"/>
      <c r="N29" s="142"/>
      <c r="O29" s="142"/>
      <c r="P29" s="142"/>
      <c r="Q29" s="142"/>
      <c r="R29" s="142"/>
      <c r="S29" s="143"/>
    </row>
    <row r="30" spans="1:19" ht="15.75" x14ac:dyDescent="0.25">
      <c r="A30" s="234"/>
      <c r="B30" s="114"/>
      <c r="C30" s="114"/>
      <c r="D30" s="130"/>
      <c r="E30" s="145"/>
      <c r="F30" s="145"/>
      <c r="G30" s="145"/>
      <c r="H30" s="145"/>
      <c r="I30" s="145"/>
      <c r="J30" s="145"/>
      <c r="K30" s="145"/>
      <c r="L30" s="145"/>
      <c r="M30" s="145"/>
      <c r="N30" s="145"/>
      <c r="O30" s="145"/>
      <c r="P30" s="145"/>
      <c r="Q30" s="145"/>
      <c r="R30" s="145"/>
    </row>
    <row r="31" spans="1:19" ht="15.75" x14ac:dyDescent="0.2">
      <c r="A31" s="174" t="s">
        <v>74</v>
      </c>
      <c r="B31" s="114">
        <f>' Budget Itemization'!E94</f>
        <v>5555</v>
      </c>
      <c r="C31" s="114">
        <f>' Budget Itemization'!F94</f>
        <v>5555</v>
      </c>
      <c r="D31" s="142"/>
      <c r="E31" s="142"/>
      <c r="F31" s="142"/>
      <c r="G31" s="142"/>
      <c r="H31" s="142"/>
      <c r="I31" s="142"/>
      <c r="J31" s="142"/>
      <c r="K31" s="142"/>
      <c r="L31" s="142"/>
      <c r="M31" s="142"/>
      <c r="N31" s="142"/>
      <c r="O31" s="142"/>
      <c r="P31" s="142"/>
      <c r="Q31" s="142"/>
      <c r="R31" s="142"/>
    </row>
    <row r="32" spans="1:19" ht="15.75" x14ac:dyDescent="0.2">
      <c r="A32" s="174" t="s">
        <v>73</v>
      </c>
      <c r="B32" s="114">
        <f>' Budget Itemization'!E95</f>
        <v>0</v>
      </c>
      <c r="C32" s="114">
        <f>' Budget Itemization'!F95</f>
        <v>0</v>
      </c>
      <c r="D32" s="142"/>
      <c r="E32" s="142"/>
      <c r="F32" s="142"/>
      <c r="G32" s="142"/>
      <c r="H32" s="142"/>
      <c r="I32" s="142"/>
      <c r="J32" s="142"/>
      <c r="K32" s="142"/>
      <c r="L32" s="142"/>
      <c r="M32" s="142"/>
      <c r="N32" s="142"/>
      <c r="O32" s="142"/>
      <c r="P32" s="142"/>
      <c r="Q32" s="142"/>
      <c r="R32" s="142"/>
    </row>
    <row r="33" spans="1:18" ht="15.75" x14ac:dyDescent="0.2">
      <c r="A33" s="174" t="s">
        <v>75</v>
      </c>
      <c r="B33" s="114">
        <f>' Budget Itemization'!E96</f>
        <v>0</v>
      </c>
      <c r="C33" s="114">
        <f>' Budget Itemization'!F96</f>
        <v>0</v>
      </c>
      <c r="D33" s="142"/>
      <c r="E33" s="142"/>
      <c r="F33" s="142"/>
      <c r="G33" s="142"/>
      <c r="H33" s="142"/>
      <c r="I33" s="142"/>
      <c r="J33" s="142"/>
      <c r="K33" s="142"/>
      <c r="L33" s="142"/>
      <c r="M33" s="142"/>
      <c r="N33" s="142"/>
      <c r="O33" s="142"/>
      <c r="P33" s="142"/>
      <c r="Q33" s="142"/>
      <c r="R33" s="142"/>
    </row>
    <row r="34" spans="1:18" ht="15.75" x14ac:dyDescent="0.2">
      <c r="A34" s="174"/>
      <c r="B34" s="174"/>
      <c r="C34" s="174"/>
      <c r="D34" s="142"/>
      <c r="E34" s="142"/>
      <c r="F34" s="142"/>
      <c r="G34" s="142"/>
      <c r="H34" s="142"/>
      <c r="I34" s="142"/>
      <c r="J34" s="142"/>
      <c r="K34" s="142"/>
      <c r="L34" s="142"/>
      <c r="M34" s="142"/>
      <c r="N34" s="142"/>
      <c r="O34" s="142"/>
      <c r="P34" s="142"/>
      <c r="Q34" s="142"/>
      <c r="R34" s="142"/>
    </row>
    <row r="35" spans="1:18" ht="30.75" customHeight="1" x14ac:dyDescent="0.2">
      <c r="A35" s="235" t="s">
        <v>76</v>
      </c>
      <c r="B35" s="174">
        <f>' Budget Itemization'!B100</f>
        <v>1.1201923076923077</v>
      </c>
      <c r="C35" s="236"/>
      <c r="D35" s="142"/>
      <c r="E35" s="142"/>
      <c r="F35" s="142"/>
      <c r="G35" s="142"/>
      <c r="H35" s="142"/>
      <c r="I35" s="142"/>
      <c r="J35" s="142"/>
      <c r="K35" s="142"/>
      <c r="L35" s="142"/>
      <c r="M35" s="142"/>
      <c r="N35" s="142"/>
      <c r="O35" s="142"/>
      <c r="P35" s="142"/>
      <c r="Q35" s="142"/>
      <c r="R35" s="142"/>
    </row>
    <row r="36" spans="1:18" ht="70.5" customHeight="1" x14ac:dyDescent="0.2">
      <c r="A36" s="235" t="s">
        <v>77</v>
      </c>
      <c r="B36" s="174">
        <f>' Budget Itemization'!B101</f>
        <v>1</v>
      </c>
      <c r="C36" s="236"/>
      <c r="D36" s="142"/>
      <c r="E36" s="142"/>
      <c r="F36" s="142"/>
      <c r="G36" s="142"/>
      <c r="H36" s="142"/>
      <c r="I36" s="142"/>
      <c r="J36" s="142"/>
      <c r="K36" s="142"/>
      <c r="L36" s="142"/>
      <c r="M36" s="142"/>
      <c r="N36" s="142"/>
      <c r="O36" s="142"/>
      <c r="P36" s="142"/>
      <c r="Q36" s="142"/>
      <c r="R36" s="142"/>
    </row>
    <row r="37" spans="1:18" ht="76.5" customHeight="1" x14ac:dyDescent="0.2">
      <c r="A37" s="235" t="s">
        <v>78</v>
      </c>
      <c r="B37" s="174">
        <f>' Budget Itemization'!B102</f>
        <v>500</v>
      </c>
      <c r="C37" s="237"/>
      <c r="D37" s="142"/>
      <c r="E37" s="142"/>
      <c r="F37" s="142"/>
      <c r="G37" s="142"/>
      <c r="H37" s="142"/>
      <c r="I37" s="142"/>
      <c r="J37" s="142"/>
      <c r="K37" s="142"/>
      <c r="L37" s="142"/>
      <c r="M37" s="142"/>
      <c r="N37" s="142"/>
      <c r="O37" s="142"/>
      <c r="P37" s="142"/>
      <c r="Q37" s="142"/>
      <c r="R37" s="142"/>
    </row>
    <row r="38" spans="1:18" ht="15.75" x14ac:dyDescent="0.2">
      <c r="A38" s="174"/>
      <c r="B38" s="174"/>
      <c r="C38" s="174"/>
      <c r="D38" s="142"/>
      <c r="E38" s="142"/>
      <c r="F38" s="142"/>
      <c r="G38" s="142"/>
      <c r="H38" s="142"/>
      <c r="I38" s="142"/>
      <c r="J38" s="142"/>
      <c r="K38" s="142"/>
      <c r="L38" s="142"/>
      <c r="M38" s="142"/>
      <c r="N38" s="142"/>
      <c r="O38" s="142"/>
      <c r="P38" s="142"/>
      <c r="Q38" s="142"/>
      <c r="R38" s="142"/>
    </row>
    <row r="39" spans="1:18" ht="15.75" x14ac:dyDescent="0.2">
      <c r="A39" s="174"/>
      <c r="B39" s="174"/>
      <c r="C39" s="174"/>
      <c r="D39" s="142"/>
      <c r="E39" s="142"/>
      <c r="F39" s="142"/>
      <c r="G39" s="142"/>
      <c r="H39" s="142"/>
      <c r="I39" s="142"/>
      <c r="J39" s="142"/>
      <c r="K39" s="142"/>
      <c r="L39" s="142"/>
      <c r="M39" s="142"/>
      <c r="N39" s="142"/>
      <c r="O39" s="142"/>
      <c r="P39" s="142"/>
      <c r="Q39" s="142"/>
      <c r="R39" s="142"/>
    </row>
    <row r="40" spans="1:18" ht="15.75" x14ac:dyDescent="0.2">
      <c r="D40" s="142"/>
      <c r="E40" s="142"/>
      <c r="F40" s="142"/>
      <c r="G40" s="142"/>
      <c r="H40" s="142"/>
      <c r="I40" s="142"/>
      <c r="J40" s="142"/>
      <c r="K40" s="142"/>
      <c r="L40" s="142"/>
      <c r="M40" s="142"/>
      <c r="N40" s="142"/>
      <c r="O40" s="142"/>
      <c r="P40" s="142"/>
      <c r="Q40" s="142"/>
      <c r="R40" s="142"/>
    </row>
    <row r="41" spans="1:18" ht="15.75" x14ac:dyDescent="0.2">
      <c r="D41" s="142"/>
      <c r="E41" s="142"/>
      <c r="F41" s="142"/>
      <c r="G41" s="142"/>
      <c r="H41" s="142"/>
      <c r="I41" s="142"/>
      <c r="J41" s="142"/>
      <c r="K41" s="142"/>
      <c r="L41" s="142"/>
      <c r="M41" s="142"/>
      <c r="N41" s="142"/>
      <c r="O41" s="142"/>
      <c r="P41" s="142"/>
      <c r="Q41" s="142"/>
      <c r="R41" s="142"/>
    </row>
    <row r="71" spans="2:2" x14ac:dyDescent="0.2">
      <c r="B71" s="115">
        <v>1</v>
      </c>
    </row>
  </sheetData>
  <sheetProtection password="9E17" sheet="1" objects="1" scenarios="1"/>
  <mergeCells count="1">
    <mergeCell ref="A10:C10"/>
  </mergeCells>
  <pageMargins left="0.25" right="0.25" top="0.75" bottom="0.75" header="0.3" footer="0.3"/>
  <pageSetup scale="59" orientation="portrait" r:id="rId1"/>
  <rowBreaks count="1" manualBreakCount="1">
    <brk id="2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1"/>
  <sheetViews>
    <sheetView zoomScaleNormal="100" workbookViewId="0">
      <selection activeCell="B9" sqref="B9"/>
    </sheetView>
  </sheetViews>
  <sheetFormatPr defaultRowHeight="75" customHeight="1" x14ac:dyDescent="0.2"/>
  <cols>
    <col min="2" max="2" width="111.7109375" customWidth="1"/>
  </cols>
  <sheetData>
    <row r="1" spans="1:2" ht="25.5" customHeight="1" x14ac:dyDescent="0.2">
      <c r="B1" s="99" t="str">
        <f>' Budget Itemization'!B11</f>
        <v>18-X1234VW16</v>
      </c>
    </row>
    <row r="2" spans="1:2" ht="24" customHeight="1" x14ac:dyDescent="0.2">
      <c r="B2" s="99" t="str">
        <f>' Budget Itemization'!B10:H10</f>
        <v>ABC VW</v>
      </c>
    </row>
    <row r="3" spans="1:2" s="148" customFormat="1" ht="36" customHeight="1" x14ac:dyDescent="0.35">
      <c r="B3" s="148" t="s">
        <v>138</v>
      </c>
    </row>
    <row r="4" spans="1:2" ht="20.100000000000001" customHeight="1" x14ac:dyDescent="0.2">
      <c r="A4" s="125" t="s">
        <v>129</v>
      </c>
      <c r="B4" s="185" t="s">
        <v>123</v>
      </c>
    </row>
    <row r="5" spans="1:2" ht="20.100000000000001" customHeight="1" x14ac:dyDescent="0.2">
      <c r="A5" s="125" t="s">
        <v>129</v>
      </c>
      <c r="B5" s="185" t="s">
        <v>124</v>
      </c>
    </row>
    <row r="6" spans="1:2" ht="36" customHeight="1" x14ac:dyDescent="0.2">
      <c r="A6" s="125" t="s">
        <v>129</v>
      </c>
      <c r="B6" s="184" t="s">
        <v>120</v>
      </c>
    </row>
    <row r="7" spans="1:2" ht="20.100000000000001" customHeight="1" x14ac:dyDescent="0.2">
      <c r="A7" s="125" t="s">
        <v>129</v>
      </c>
      <c r="B7" s="185" t="s">
        <v>121</v>
      </c>
    </row>
    <row r="8" spans="1:2" ht="20.100000000000001" customHeight="1" x14ac:dyDescent="0.2">
      <c r="A8" s="186" t="s">
        <v>129</v>
      </c>
      <c r="B8" s="185" t="s">
        <v>122</v>
      </c>
    </row>
    <row r="9" spans="1:2" ht="20.100000000000001" customHeight="1" x14ac:dyDescent="0.2">
      <c r="A9" s="125" t="s">
        <v>129</v>
      </c>
      <c r="B9" s="185" t="s">
        <v>125</v>
      </c>
    </row>
    <row r="10" spans="1:2" ht="20.100000000000001" customHeight="1" x14ac:dyDescent="0.2">
      <c r="A10" s="125" t="s">
        <v>129</v>
      </c>
      <c r="B10" s="185" t="s">
        <v>126</v>
      </c>
    </row>
    <row r="11" spans="1:2" ht="20.100000000000001" customHeight="1" x14ac:dyDescent="0.2">
      <c r="A11" s="125" t="s">
        <v>129</v>
      </c>
      <c r="B11" s="185" t="s">
        <v>160</v>
      </c>
    </row>
    <row r="12" spans="1:2" ht="20.100000000000001" customHeight="1" x14ac:dyDescent="0.2">
      <c r="A12" s="125" t="s">
        <v>129</v>
      </c>
      <c r="B12" s="185" t="s">
        <v>137</v>
      </c>
    </row>
    <row r="13" spans="1:2" ht="97.5" customHeight="1" x14ac:dyDescent="0.2">
      <c r="A13" s="125"/>
      <c r="B13" s="239" t="s">
        <v>139</v>
      </c>
    </row>
    <row r="14" spans="1:2" ht="35.25" customHeight="1" x14ac:dyDescent="0.35">
      <c r="A14" s="125"/>
      <c r="B14" s="187" t="s">
        <v>150</v>
      </c>
    </row>
    <row r="15" spans="1:2" ht="169.5" customHeight="1" x14ac:dyDescent="0.2">
      <c r="A15" s="125"/>
      <c r="B15" s="199" t="s">
        <v>204</v>
      </c>
    </row>
    <row r="16" spans="1:2" ht="19.5" customHeight="1" x14ac:dyDescent="0.2">
      <c r="A16" s="125" t="s">
        <v>129</v>
      </c>
      <c r="B16" s="188" t="s">
        <v>161</v>
      </c>
    </row>
    <row r="17" spans="1:2" ht="21.75" customHeight="1" x14ac:dyDescent="0.2">
      <c r="A17" s="125" t="s">
        <v>129</v>
      </c>
      <c r="B17" s="188" t="s">
        <v>158</v>
      </c>
    </row>
    <row r="18" spans="1:2" ht="20.25" customHeight="1" x14ac:dyDescent="0.2">
      <c r="A18" s="125" t="s">
        <v>129</v>
      </c>
      <c r="B18" s="188" t="s">
        <v>156</v>
      </c>
    </row>
    <row r="19" spans="1:2" ht="25.5" customHeight="1" x14ac:dyDescent="0.2">
      <c r="A19" s="125" t="s">
        <v>129</v>
      </c>
      <c r="B19" s="188" t="s">
        <v>157</v>
      </c>
    </row>
    <row r="20" spans="1:2" ht="24.75" customHeight="1" x14ac:dyDescent="0.2">
      <c r="A20" s="125" t="s">
        <v>129</v>
      </c>
      <c r="B20" s="189" t="s">
        <v>159</v>
      </c>
    </row>
    <row r="21" spans="1:2" ht="158.25" customHeight="1" x14ac:dyDescent="0.2">
      <c r="A21" s="125"/>
      <c r="B21" s="239" t="s">
        <v>139</v>
      </c>
    </row>
    <row r="22" spans="1:2" ht="82.5" customHeight="1" x14ac:dyDescent="0.25">
      <c r="B22" s="136"/>
    </row>
    <row r="23" spans="1:2" ht="75" customHeight="1" x14ac:dyDescent="0.2">
      <c r="B23" s="137"/>
    </row>
    <row r="24" spans="1:2" ht="75" customHeight="1" x14ac:dyDescent="0.2">
      <c r="B24" s="137"/>
    </row>
    <row r="71" spans="2:2" ht="75" customHeight="1" x14ac:dyDescent="0.2">
      <c r="B71">
        <v>1</v>
      </c>
    </row>
  </sheetData>
  <sheetProtection password="9E17" sheet="1" objects="1" scenarios="1"/>
  <dataValidations count="1">
    <dataValidation type="list" allowBlank="1" showInputMessage="1" showErrorMessage="1" sqref="A4:A12 A16:A20">
      <formula1>YesNo</formula1>
    </dataValidation>
  </dataValidations>
  <pageMargins left="0.25" right="0.25" top="0.75" bottom="0.75" header="0.3" footer="0.3"/>
  <pageSetup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1"/>
  <sheetViews>
    <sheetView topLeftCell="B14" zoomScaleNormal="100" workbookViewId="0">
      <selection activeCell="C19" sqref="C19"/>
    </sheetView>
  </sheetViews>
  <sheetFormatPr defaultRowHeight="12.75" x14ac:dyDescent="0.2"/>
  <cols>
    <col min="1" max="1" width="0" hidden="1" customWidth="1"/>
    <col min="2" max="2" width="8.42578125" customWidth="1"/>
    <col min="3" max="3" width="87.7109375" customWidth="1"/>
    <col min="4" max="7" width="9.140625" style="4"/>
  </cols>
  <sheetData>
    <row r="1" spans="1:3" x14ac:dyDescent="0.2">
      <c r="C1" s="99" t="str">
        <f>' Budget Itemization'!B11</f>
        <v>18-X1234VW16</v>
      </c>
    </row>
    <row r="2" spans="1:3" x14ac:dyDescent="0.2">
      <c r="C2" s="99" t="str">
        <f>' Budget Itemization'!B10</f>
        <v>ABC VW</v>
      </c>
    </row>
    <row r="3" spans="1:3" ht="32.25" customHeight="1" x14ac:dyDescent="0.45">
      <c r="A3" s="2" t="s">
        <v>128</v>
      </c>
      <c r="C3" s="150" t="s">
        <v>141</v>
      </c>
    </row>
    <row r="4" spans="1:3" ht="87" customHeight="1" x14ac:dyDescent="0.25">
      <c r="A4" s="2" t="s">
        <v>129</v>
      </c>
      <c r="C4" s="149" t="s">
        <v>173</v>
      </c>
    </row>
    <row r="5" spans="1:3" ht="35.1" customHeight="1" x14ac:dyDescent="0.2">
      <c r="B5" s="182" t="s">
        <v>129</v>
      </c>
      <c r="C5" s="140" t="str">
        <f>'Budget Review'!D10</f>
        <v>Please revise your budget and budget narrative to reflect the following changes:  test</v>
      </c>
    </row>
    <row r="6" spans="1:3" ht="35.1" customHeight="1" x14ac:dyDescent="0.2">
      <c r="B6" s="182" t="s">
        <v>128</v>
      </c>
      <c r="C6" s="140" t="s">
        <v>127</v>
      </c>
    </row>
    <row r="7" spans="1:3" ht="35.1" customHeight="1" x14ac:dyDescent="0.2">
      <c r="B7" s="183" t="s">
        <v>128</v>
      </c>
      <c r="C7" s="140" t="s">
        <v>130</v>
      </c>
    </row>
    <row r="8" spans="1:3" ht="35.1" customHeight="1" x14ac:dyDescent="0.2">
      <c r="B8" s="183" t="s">
        <v>128</v>
      </c>
      <c r="C8" s="139" t="s">
        <v>131</v>
      </c>
    </row>
    <row r="9" spans="1:3" ht="35.1" customHeight="1" x14ac:dyDescent="0.2">
      <c r="B9" s="183" t="s">
        <v>128</v>
      </c>
      <c r="C9" s="140" t="s">
        <v>132</v>
      </c>
    </row>
    <row r="10" spans="1:3" ht="52.5" customHeight="1" x14ac:dyDescent="0.2">
      <c r="B10" s="183" t="s">
        <v>128</v>
      </c>
      <c r="C10" s="139" t="s">
        <v>155</v>
      </c>
    </row>
    <row r="11" spans="1:3" ht="63" customHeight="1" x14ac:dyDescent="0.2">
      <c r="B11" s="183" t="s">
        <v>128</v>
      </c>
      <c r="C11" s="139" t="s">
        <v>133</v>
      </c>
    </row>
    <row r="12" spans="1:3" ht="56.25" customHeight="1" x14ac:dyDescent="0.2">
      <c r="B12" s="183" t="s">
        <v>128</v>
      </c>
      <c r="C12" s="139" t="s">
        <v>134</v>
      </c>
    </row>
    <row r="13" spans="1:3" ht="54" customHeight="1" x14ac:dyDescent="0.2">
      <c r="B13" s="183" t="s">
        <v>128</v>
      </c>
      <c r="C13" s="139" t="s">
        <v>135</v>
      </c>
    </row>
    <row r="14" spans="1:3" ht="62.25" customHeight="1" x14ac:dyDescent="0.2">
      <c r="B14" s="183" t="s">
        <v>128</v>
      </c>
      <c r="C14" s="139" t="s">
        <v>162</v>
      </c>
    </row>
    <row r="15" spans="1:3" ht="52.5" customHeight="1" x14ac:dyDescent="0.2">
      <c r="B15" s="183" t="s">
        <v>128</v>
      </c>
      <c r="C15" s="139" t="s">
        <v>163</v>
      </c>
    </row>
    <row r="16" spans="1:3" ht="35.1" customHeight="1" x14ac:dyDescent="0.2">
      <c r="B16" s="183" t="s">
        <v>128</v>
      </c>
      <c r="C16" s="139" t="s">
        <v>140</v>
      </c>
    </row>
    <row r="17" spans="2:3" ht="35.1" customHeight="1" x14ac:dyDescent="0.2">
      <c r="B17" s="183" t="s">
        <v>128</v>
      </c>
      <c r="C17" s="139" t="s">
        <v>140</v>
      </c>
    </row>
    <row r="18" spans="2:3" ht="35.1" customHeight="1" x14ac:dyDescent="0.2">
      <c r="B18" s="183" t="s">
        <v>128</v>
      </c>
      <c r="C18" s="139" t="s">
        <v>140</v>
      </c>
    </row>
    <row r="19" spans="2:3" ht="35.1" customHeight="1" x14ac:dyDescent="0.2">
      <c r="B19" s="183" t="s">
        <v>128</v>
      </c>
      <c r="C19" s="139" t="s">
        <v>140</v>
      </c>
    </row>
    <row r="20" spans="2:3" ht="35.1" customHeight="1" x14ac:dyDescent="0.2">
      <c r="B20" s="183" t="s">
        <v>128</v>
      </c>
      <c r="C20" s="139" t="s">
        <v>140</v>
      </c>
    </row>
    <row r="21" spans="2:3" ht="35.1" customHeight="1" x14ac:dyDescent="0.2">
      <c r="B21" s="183" t="s">
        <v>128</v>
      </c>
      <c r="C21" s="139" t="s">
        <v>140</v>
      </c>
    </row>
    <row r="22" spans="2:3" ht="36" customHeight="1" x14ac:dyDescent="0.2">
      <c r="B22" s="183" t="s">
        <v>128</v>
      </c>
      <c r="C22" s="139" t="s">
        <v>140</v>
      </c>
    </row>
    <row r="23" spans="2:3" ht="35.25" customHeight="1" x14ac:dyDescent="0.2">
      <c r="B23" s="183" t="s">
        <v>128</v>
      </c>
      <c r="C23" s="139" t="s">
        <v>140</v>
      </c>
    </row>
    <row r="71" spans="2:2" x14ac:dyDescent="0.2">
      <c r="B71">
        <v>1</v>
      </c>
    </row>
  </sheetData>
  <dataValidations count="1">
    <dataValidation type="list" allowBlank="1" showInputMessage="1" showErrorMessage="1" sqref="B5:B26 A3:A4">
      <formula1>YesNo</formula1>
    </dataValidation>
  </dataValidations>
  <pageMargins left="0.25" right="0.25" top="0.75" bottom="0.75" header="0.3" footer="0.3"/>
  <pageSetup orientation="portrait" r:id="rId1"/>
  <rowBreaks count="1" manualBreakCount="1">
    <brk id="19" max="16383" man="1"/>
  </rowBreaks>
  <colBreaks count="1" manualBreakCount="1">
    <brk id="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2:B71"/>
  <sheetViews>
    <sheetView workbookViewId="0">
      <selection activeCell="A2" sqref="A2:A10"/>
    </sheetView>
  </sheetViews>
  <sheetFormatPr defaultRowHeight="12.75" x14ac:dyDescent="0.2"/>
  <cols>
    <col min="1" max="1" width="122.85546875" customWidth="1"/>
  </cols>
  <sheetData>
    <row r="2" spans="1:1" ht="348" customHeight="1" x14ac:dyDescent="0.2">
      <c r="A2" s="371" t="s">
        <v>172</v>
      </c>
    </row>
    <row r="3" spans="1:1" x14ac:dyDescent="0.2">
      <c r="A3" s="370"/>
    </row>
    <row r="4" spans="1:1" x14ac:dyDescent="0.2">
      <c r="A4" s="370"/>
    </row>
    <row r="5" spans="1:1" x14ac:dyDescent="0.2">
      <c r="A5" s="370"/>
    </row>
    <row r="6" spans="1:1" x14ac:dyDescent="0.2">
      <c r="A6" s="370"/>
    </row>
    <row r="7" spans="1:1" x14ac:dyDescent="0.2">
      <c r="A7" s="370"/>
    </row>
    <row r="8" spans="1:1" x14ac:dyDescent="0.2">
      <c r="A8" s="370"/>
    </row>
    <row r="9" spans="1:1" x14ac:dyDescent="0.2">
      <c r="A9" s="370"/>
    </row>
    <row r="10" spans="1:1" x14ac:dyDescent="0.2">
      <c r="A10" s="370"/>
    </row>
    <row r="71" spans="2:2" x14ac:dyDescent="0.2">
      <c r="B71">
        <v>111</v>
      </c>
    </row>
  </sheetData>
  <sheetProtection password="9E17" sheet="1"/>
  <mergeCells count="1">
    <mergeCell ref="A2:A10"/>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97"/>
  <sheetViews>
    <sheetView workbookViewId="0">
      <selection activeCell="B10" sqref="B10"/>
    </sheetView>
  </sheetViews>
  <sheetFormatPr defaultColWidth="9.140625" defaultRowHeight="12.75" x14ac:dyDescent="0.2"/>
  <cols>
    <col min="1" max="1" width="57.28515625" style="205" customWidth="1"/>
    <col min="2" max="2" width="37.5703125" style="205" customWidth="1"/>
    <col min="3" max="3" width="21.85546875" style="205" hidden="1" customWidth="1"/>
    <col min="4" max="4" width="19.85546875" style="205" customWidth="1"/>
    <col min="5" max="5" width="18.5703125" style="205" customWidth="1"/>
    <col min="6" max="16384" width="9.140625" style="205"/>
  </cols>
  <sheetData>
    <row r="1" spans="1:5" s="201" customFormat="1" ht="26.25" customHeight="1" x14ac:dyDescent="0.25">
      <c r="A1" s="372" t="s">
        <v>208</v>
      </c>
      <c r="B1" s="372"/>
      <c r="C1" s="372"/>
      <c r="D1" s="200"/>
      <c r="E1" s="200"/>
    </row>
    <row r="2" spans="1:5" ht="15" x14ac:dyDescent="0.25">
      <c r="A2" s="202" t="s">
        <v>209</v>
      </c>
      <c r="B2" s="227" t="str">
        <f>' Budget Itemization'!B9:I9</f>
        <v>Your County</v>
      </c>
      <c r="C2" s="203"/>
      <c r="D2" s="204"/>
      <c r="E2" s="204"/>
    </row>
    <row r="3" spans="1:5" ht="15" x14ac:dyDescent="0.25">
      <c r="A3" s="202" t="s">
        <v>210</v>
      </c>
      <c r="B3" s="227" t="str">
        <f>' Budget Itemization'!B10:H10</f>
        <v>ABC VW</v>
      </c>
      <c r="C3" s="203"/>
      <c r="D3" s="204"/>
      <c r="E3" s="204"/>
    </row>
    <row r="4" spans="1:5" ht="16.5" customHeight="1" x14ac:dyDescent="0.25">
      <c r="A4" s="202" t="s">
        <v>211</v>
      </c>
      <c r="B4" s="227" t="str">
        <f>' Budget Itemization'!B11</f>
        <v>18-X1234VW16</v>
      </c>
      <c r="C4" s="203"/>
      <c r="D4" s="204"/>
      <c r="E4" s="204"/>
    </row>
    <row r="5" spans="1:5" ht="73.5" customHeight="1" x14ac:dyDescent="0.25">
      <c r="A5" s="373" t="s">
        <v>261</v>
      </c>
      <c r="B5" s="373"/>
      <c r="C5" s="203"/>
      <c r="D5" s="204"/>
      <c r="E5" s="204"/>
    </row>
    <row r="6" spans="1:5" ht="38.25" customHeight="1" x14ac:dyDescent="0.25">
      <c r="A6" s="374" t="s">
        <v>268</v>
      </c>
      <c r="B6" s="375"/>
      <c r="C6" s="206"/>
      <c r="D6" s="207"/>
      <c r="E6" s="207"/>
    </row>
    <row r="7" spans="1:5" ht="12.75" customHeight="1" x14ac:dyDescent="0.2">
      <c r="A7" s="206"/>
      <c r="B7" s="207"/>
      <c r="C7" s="206"/>
      <c r="D7" s="207"/>
      <c r="E7" s="207"/>
    </row>
    <row r="8" spans="1:5" ht="18" customHeight="1" x14ac:dyDescent="0.25">
      <c r="A8" s="206"/>
      <c r="B8" s="208" t="s">
        <v>212</v>
      </c>
      <c r="C8" s="208" t="s">
        <v>213</v>
      </c>
      <c r="D8" s="207"/>
      <c r="E8" s="207"/>
    </row>
    <row r="9" spans="1:5" ht="61.5" customHeight="1" x14ac:dyDescent="0.25">
      <c r="A9" s="240" t="s">
        <v>265</v>
      </c>
      <c r="B9" s="210"/>
      <c r="C9" s="210"/>
      <c r="D9" s="204"/>
      <c r="E9" s="204"/>
    </row>
    <row r="10" spans="1:5" ht="19.5" customHeight="1" x14ac:dyDescent="0.2">
      <c r="A10" s="252" t="str">
        <f>IF(B10="No", "ERROR! Yes Required Here", "OK")</f>
        <v>OK</v>
      </c>
      <c r="B10" s="249" t="s">
        <v>214</v>
      </c>
      <c r="C10" s="210"/>
      <c r="D10" s="204"/>
      <c r="E10" s="204"/>
    </row>
    <row r="11" spans="1:5" ht="21.75" customHeight="1" x14ac:dyDescent="0.25">
      <c r="A11" s="242" t="s">
        <v>264</v>
      </c>
      <c r="B11" s="210"/>
      <c r="C11" s="210"/>
      <c r="D11" s="204"/>
      <c r="E11" s="204"/>
    </row>
    <row r="12" spans="1:5" ht="13.5" customHeight="1" x14ac:dyDescent="0.25">
      <c r="A12" s="243"/>
      <c r="B12" s="213"/>
      <c r="C12" s="213"/>
      <c r="D12" s="204"/>
      <c r="E12" s="204"/>
    </row>
    <row r="13" spans="1:5" ht="88.5" customHeight="1" x14ac:dyDescent="0.25">
      <c r="A13" s="240" t="s">
        <v>215</v>
      </c>
      <c r="B13" s="213"/>
      <c r="C13" s="213"/>
      <c r="D13" s="204"/>
      <c r="E13" s="204"/>
    </row>
    <row r="14" spans="1:5" ht="25.5" customHeight="1" x14ac:dyDescent="0.25">
      <c r="A14" s="244"/>
      <c r="B14" s="249" t="s">
        <v>214</v>
      </c>
      <c r="C14" s="210">
        <f>IF(B14="yes",0,5)</f>
        <v>0</v>
      </c>
      <c r="D14" s="204"/>
      <c r="E14" s="204"/>
    </row>
    <row r="15" spans="1:5" ht="47.25" customHeight="1" x14ac:dyDescent="0.25">
      <c r="A15" s="245" t="s">
        <v>216</v>
      </c>
      <c r="B15" s="249" t="s">
        <v>217</v>
      </c>
      <c r="C15" s="213"/>
      <c r="D15" s="204"/>
      <c r="E15" s="204"/>
    </row>
    <row r="16" spans="1:5" ht="18" customHeight="1" x14ac:dyDescent="0.25">
      <c r="A16" s="245"/>
      <c r="B16" s="214"/>
      <c r="C16" s="213"/>
      <c r="D16" s="204"/>
      <c r="E16" s="204"/>
    </row>
    <row r="17" spans="1:5" ht="63" customHeight="1" x14ac:dyDescent="0.25">
      <c r="A17" s="240" t="s">
        <v>218</v>
      </c>
      <c r="B17" s="210"/>
      <c r="C17" s="210"/>
      <c r="D17" s="204"/>
      <c r="E17" s="204"/>
    </row>
    <row r="18" spans="1:5" ht="16.5" hidden="1" customHeight="1" x14ac:dyDescent="0.25">
      <c r="A18" s="240"/>
      <c r="B18" s="210"/>
      <c r="C18" s="210"/>
      <c r="D18" s="204"/>
      <c r="E18" s="204"/>
    </row>
    <row r="19" spans="1:5" ht="21" customHeight="1" x14ac:dyDescent="0.2">
      <c r="A19" s="243" t="s">
        <v>219</v>
      </c>
      <c r="B19" s="249"/>
      <c r="C19" s="210">
        <f>IF(B19="yes",1,0)</f>
        <v>0</v>
      </c>
      <c r="D19" s="204"/>
      <c r="E19" s="204"/>
    </row>
    <row r="20" spans="1:5" ht="18.75" customHeight="1" x14ac:dyDescent="0.2">
      <c r="A20" s="243" t="s">
        <v>220</v>
      </c>
      <c r="B20" s="249"/>
      <c r="C20" s="210">
        <f>IF(B20="yes",5,0)</f>
        <v>0</v>
      </c>
      <c r="D20" s="204"/>
      <c r="E20" s="204"/>
    </row>
    <row r="21" spans="1:5" ht="18" customHeight="1" x14ac:dyDescent="0.2">
      <c r="A21" s="243" t="s">
        <v>221</v>
      </c>
      <c r="B21" s="249" t="s">
        <v>214</v>
      </c>
      <c r="C21" s="210">
        <f>IF(B21="yes",10,0)</f>
        <v>10</v>
      </c>
      <c r="D21" s="204"/>
      <c r="E21" s="204"/>
    </row>
    <row r="22" spans="1:5" ht="17.25" customHeight="1" x14ac:dyDescent="0.2">
      <c r="A22" s="243"/>
      <c r="B22" s="214"/>
      <c r="C22" s="210"/>
      <c r="D22" s="204"/>
      <c r="E22" s="204"/>
    </row>
    <row r="23" spans="1:5" ht="58.5" customHeight="1" x14ac:dyDescent="0.25">
      <c r="A23" s="240" t="s">
        <v>222</v>
      </c>
      <c r="B23" s="210"/>
      <c r="C23" s="210"/>
      <c r="D23" s="204"/>
      <c r="E23" s="204"/>
    </row>
    <row r="24" spans="1:5" ht="23.25" customHeight="1" x14ac:dyDescent="0.2">
      <c r="A24" s="243" t="s">
        <v>223</v>
      </c>
      <c r="B24" s="249" t="s">
        <v>214</v>
      </c>
      <c r="C24" s="210">
        <f>IF(B24="yes",1,0)</f>
        <v>1</v>
      </c>
      <c r="D24" s="204"/>
      <c r="E24" s="204"/>
    </row>
    <row r="25" spans="1:5" ht="23.25" customHeight="1" x14ac:dyDescent="0.2">
      <c r="A25" s="243" t="s">
        <v>224</v>
      </c>
      <c r="B25" s="249"/>
      <c r="C25" s="210">
        <f>IF(B25="yes",5,0)</f>
        <v>0</v>
      </c>
      <c r="D25" s="204"/>
      <c r="E25" s="204"/>
    </row>
    <row r="26" spans="1:5" ht="18.75" customHeight="1" x14ac:dyDescent="0.2">
      <c r="A26" s="243" t="s">
        <v>225</v>
      </c>
      <c r="B26" s="249"/>
      <c r="C26" s="210">
        <f>IF(B26="yes",15,0)</f>
        <v>0</v>
      </c>
      <c r="D26" s="204"/>
      <c r="E26" s="204"/>
    </row>
    <row r="27" spans="1:5" ht="15" x14ac:dyDescent="0.25">
      <c r="A27" s="243"/>
      <c r="B27" s="214"/>
      <c r="C27" s="215"/>
      <c r="D27" s="204"/>
      <c r="E27" s="204"/>
    </row>
    <row r="28" spans="1:5" ht="60" customHeight="1" x14ac:dyDescent="0.25">
      <c r="A28" s="240" t="s">
        <v>226</v>
      </c>
      <c r="B28" s="206"/>
      <c r="C28" s="210"/>
      <c r="D28" s="204"/>
      <c r="E28" s="204"/>
    </row>
    <row r="29" spans="1:5" ht="14.25" x14ac:dyDescent="0.2">
      <c r="A29" s="243" t="s">
        <v>225</v>
      </c>
      <c r="B29" s="249" t="s">
        <v>214</v>
      </c>
      <c r="C29" s="210">
        <f>IF(B29="yes",0,0)</f>
        <v>0</v>
      </c>
      <c r="D29" s="204"/>
      <c r="E29" s="204"/>
    </row>
    <row r="30" spans="1:5" ht="15.75" customHeight="1" x14ac:dyDescent="0.2">
      <c r="A30" s="243" t="s">
        <v>227</v>
      </c>
      <c r="B30" s="249"/>
      <c r="C30" s="210">
        <f>IF(B30="yes",3,0)</f>
        <v>0</v>
      </c>
      <c r="D30" s="204"/>
      <c r="E30" s="204"/>
    </row>
    <row r="31" spans="1:5" ht="17.25" customHeight="1" x14ac:dyDescent="0.2">
      <c r="A31" s="243" t="s">
        <v>228</v>
      </c>
      <c r="B31" s="249"/>
      <c r="C31" s="210">
        <f>IF(B31="yes",5,0)</f>
        <v>0</v>
      </c>
      <c r="D31" s="204"/>
      <c r="E31" s="204"/>
    </row>
    <row r="32" spans="1:5" ht="14.25" x14ac:dyDescent="0.2">
      <c r="A32" s="243"/>
      <c r="B32" s="210"/>
      <c r="C32" s="210"/>
      <c r="D32" s="204"/>
      <c r="E32" s="204"/>
    </row>
    <row r="33" spans="1:5" ht="90" customHeight="1" x14ac:dyDescent="0.25">
      <c r="A33" s="240" t="s">
        <v>229</v>
      </c>
      <c r="B33" s="216"/>
      <c r="C33" s="216"/>
      <c r="D33" s="204"/>
      <c r="E33" s="204"/>
    </row>
    <row r="34" spans="1:5" ht="19.5" customHeight="1" x14ac:dyDescent="0.25">
      <c r="A34" s="246" t="s">
        <v>230</v>
      </c>
      <c r="B34" s="249" t="s">
        <v>214</v>
      </c>
      <c r="C34" s="210">
        <f>IF(B34="yes",0,15)</f>
        <v>0</v>
      </c>
      <c r="D34" s="204"/>
      <c r="E34" s="204"/>
    </row>
    <row r="35" spans="1:5" ht="14.25" x14ac:dyDescent="0.2">
      <c r="A35" s="241"/>
      <c r="B35" s="217"/>
      <c r="C35" s="218"/>
    </row>
    <row r="36" spans="1:5" ht="90" customHeight="1" x14ac:dyDescent="0.25">
      <c r="A36" s="240" t="s">
        <v>231</v>
      </c>
      <c r="B36" s="210"/>
      <c r="C36" s="210"/>
    </row>
    <row r="37" spans="1:5" ht="14.25" x14ac:dyDescent="0.2">
      <c r="A37" s="243"/>
      <c r="B37" s="249" t="s">
        <v>214</v>
      </c>
      <c r="C37" s="210">
        <f>IF(B37="no",5,0)</f>
        <v>0</v>
      </c>
    </row>
    <row r="38" spans="1:5" ht="14.25" x14ac:dyDescent="0.2">
      <c r="A38" s="243"/>
      <c r="B38" s="217"/>
      <c r="C38" s="218"/>
    </row>
    <row r="39" spans="1:5" ht="98.25" customHeight="1" x14ac:dyDescent="0.25">
      <c r="A39" s="240" t="s">
        <v>232</v>
      </c>
      <c r="B39" s="210"/>
      <c r="C39" s="210"/>
    </row>
    <row r="40" spans="1:5" ht="19.5" customHeight="1" x14ac:dyDescent="0.2">
      <c r="A40" s="243" t="s">
        <v>233</v>
      </c>
      <c r="B40" s="249" t="s">
        <v>214</v>
      </c>
      <c r="C40" s="210">
        <f>IF(B40="yes",2,10)</f>
        <v>2</v>
      </c>
    </row>
    <row r="41" spans="1:5" ht="18" customHeight="1" x14ac:dyDescent="0.25">
      <c r="A41" s="240" t="s">
        <v>234</v>
      </c>
      <c r="B41" s="249" t="s">
        <v>217</v>
      </c>
      <c r="C41" s="210"/>
    </row>
    <row r="42" spans="1:5" ht="18" customHeight="1" x14ac:dyDescent="0.25">
      <c r="A42" s="240"/>
      <c r="B42" s="209"/>
      <c r="C42" s="210"/>
    </row>
    <row r="43" spans="1:5" ht="18" customHeight="1" x14ac:dyDescent="0.25">
      <c r="A43" s="240"/>
      <c r="B43" s="209"/>
      <c r="C43" s="210"/>
    </row>
    <row r="44" spans="1:5" ht="44.25" customHeight="1" x14ac:dyDescent="0.25">
      <c r="A44" s="240" t="s">
        <v>235</v>
      </c>
      <c r="B44" s="210"/>
      <c r="C44" s="210"/>
    </row>
    <row r="45" spans="1:5" ht="18" customHeight="1" x14ac:dyDescent="0.25">
      <c r="A45" s="240"/>
      <c r="B45" s="249" t="s">
        <v>214</v>
      </c>
      <c r="C45" s="210">
        <f>IF(B45="yes",0,10)</f>
        <v>0</v>
      </c>
    </row>
    <row r="46" spans="1:5" ht="18" customHeight="1" x14ac:dyDescent="0.25">
      <c r="A46" s="240"/>
      <c r="C46" s="210"/>
    </row>
    <row r="47" spans="1:5" ht="35.25" customHeight="1" x14ac:dyDescent="0.25">
      <c r="A47" s="240" t="s">
        <v>236</v>
      </c>
      <c r="B47" s="249" t="s">
        <v>217</v>
      </c>
      <c r="C47" s="210"/>
    </row>
    <row r="48" spans="1:5" ht="18" customHeight="1" x14ac:dyDescent="0.25">
      <c r="A48" s="240" t="s">
        <v>237</v>
      </c>
      <c r="B48" s="214"/>
      <c r="C48" s="210"/>
    </row>
    <row r="49" spans="1:3" ht="18" customHeight="1" x14ac:dyDescent="0.25">
      <c r="A49" s="240"/>
      <c r="B49" s="214"/>
      <c r="C49" s="210"/>
    </row>
    <row r="50" spans="1:3" ht="15" x14ac:dyDescent="0.25">
      <c r="A50" s="240"/>
      <c r="B50" s="210"/>
      <c r="C50" s="210"/>
    </row>
    <row r="51" spans="1:3" ht="90.75" customHeight="1" x14ac:dyDescent="0.25">
      <c r="A51" s="240" t="s">
        <v>238</v>
      </c>
      <c r="B51" s="210"/>
      <c r="C51" s="210"/>
    </row>
    <row r="52" spans="1:3" ht="14.25" x14ac:dyDescent="0.2">
      <c r="A52" s="243"/>
      <c r="B52" s="249" t="s">
        <v>239</v>
      </c>
      <c r="C52" s="210">
        <f>IF(B52="yes",10,0)</f>
        <v>0</v>
      </c>
    </row>
    <row r="53" spans="1:3" ht="14.25" x14ac:dyDescent="0.2">
      <c r="A53" s="243"/>
      <c r="B53" s="210"/>
      <c r="C53" s="210"/>
    </row>
    <row r="54" spans="1:3" ht="26.25" customHeight="1" x14ac:dyDescent="0.25">
      <c r="A54" s="247" t="s">
        <v>240</v>
      </c>
      <c r="B54" s="249"/>
      <c r="C54" s="210"/>
    </row>
    <row r="55" spans="1:3" ht="26.25" customHeight="1" x14ac:dyDescent="0.25">
      <c r="A55" s="247" t="s">
        <v>241</v>
      </c>
      <c r="B55" s="249" t="s">
        <v>217</v>
      </c>
      <c r="C55" s="210"/>
    </row>
    <row r="56" spans="1:3" ht="33.75" customHeight="1" x14ac:dyDescent="0.25">
      <c r="A56" s="248"/>
      <c r="B56" s="250"/>
      <c r="C56" s="210"/>
    </row>
    <row r="57" spans="1:3" ht="60" hidden="1" customHeight="1" x14ac:dyDescent="0.25">
      <c r="A57" s="219" t="s">
        <v>242</v>
      </c>
      <c r="B57" s="220"/>
      <c r="C57" s="220"/>
    </row>
    <row r="58" spans="1:3" ht="13.5" hidden="1" customHeight="1" x14ac:dyDescent="0.25">
      <c r="A58" s="221"/>
      <c r="B58" s="210"/>
      <c r="C58" s="210"/>
    </row>
    <row r="59" spans="1:3" hidden="1" x14ac:dyDescent="0.2"/>
    <row r="60" spans="1:3" ht="19.5" hidden="1" customHeight="1" x14ac:dyDescent="0.25">
      <c r="A60" s="209"/>
      <c r="B60" s="214"/>
      <c r="C60" s="210"/>
    </row>
    <row r="61" spans="1:3" ht="35.25" hidden="1" customHeight="1" x14ac:dyDescent="0.25">
      <c r="A61" s="209" t="s">
        <v>243</v>
      </c>
      <c r="B61" s="206" t="s">
        <v>214</v>
      </c>
      <c r="C61" s="210">
        <f>IF(B61="yes",0,10)</f>
        <v>0</v>
      </c>
    </row>
    <row r="62" spans="1:3" ht="35.25" hidden="1" customHeight="1" x14ac:dyDescent="0.2">
      <c r="A62" s="206"/>
      <c r="B62" s="211"/>
      <c r="C62" s="210"/>
    </row>
    <row r="63" spans="1:3" ht="15" hidden="1" customHeight="1" x14ac:dyDescent="0.25">
      <c r="A63" s="209"/>
      <c r="B63" s="214"/>
      <c r="C63" s="210"/>
    </row>
    <row r="64" spans="1:3" ht="66.75" hidden="1" customHeight="1" x14ac:dyDescent="0.25">
      <c r="A64" s="209" t="s">
        <v>244</v>
      </c>
      <c r="B64" s="212" t="s">
        <v>239</v>
      </c>
      <c r="C64" s="210">
        <f>IF(B64="no",0,0)</f>
        <v>0</v>
      </c>
    </row>
    <row r="65" spans="1:3" ht="21" hidden="1" customHeight="1" x14ac:dyDescent="0.25">
      <c r="A65" s="209" t="s">
        <v>245</v>
      </c>
      <c r="B65" s="212" t="s">
        <v>214</v>
      </c>
      <c r="C65" s="210">
        <f>IF(B65="yes",5,0)</f>
        <v>5</v>
      </c>
    </row>
    <row r="66" spans="1:3" ht="16.5" hidden="1" customHeight="1" x14ac:dyDescent="0.25">
      <c r="A66" s="209" t="s">
        <v>246</v>
      </c>
      <c r="B66" s="212" t="s">
        <v>214</v>
      </c>
      <c r="C66" s="210">
        <f>IF(B66="yes",10,0)</f>
        <v>10</v>
      </c>
    </row>
    <row r="67" spans="1:3" ht="16.5" hidden="1" customHeight="1" x14ac:dyDescent="0.25">
      <c r="A67" s="209" t="s">
        <v>247</v>
      </c>
      <c r="B67" s="212" t="s">
        <v>214</v>
      </c>
      <c r="C67" s="210">
        <f>IF(B67="yes",15,0)</f>
        <v>15</v>
      </c>
    </row>
    <row r="68" spans="1:3" ht="14.25" hidden="1" x14ac:dyDescent="0.2">
      <c r="A68" s="206"/>
      <c r="B68" s="210"/>
      <c r="C68" s="210"/>
    </row>
    <row r="69" spans="1:3" ht="90.75" hidden="1" customHeight="1" x14ac:dyDescent="0.2">
      <c r="A69" s="222" t="s">
        <v>248</v>
      </c>
      <c r="B69" s="210"/>
      <c r="C69" s="210"/>
    </row>
    <row r="70" spans="1:3" ht="132.75" hidden="1" customHeight="1" x14ac:dyDescent="0.25">
      <c r="A70" s="209" t="s">
        <v>262</v>
      </c>
      <c r="B70" s="210"/>
      <c r="C70" s="210"/>
    </row>
    <row r="71" spans="1:3" ht="15" hidden="1" x14ac:dyDescent="0.25">
      <c r="A71" s="209"/>
      <c r="B71" s="210"/>
      <c r="C71" s="210"/>
    </row>
    <row r="72" spans="1:3" ht="27.75" hidden="1" customHeight="1" x14ac:dyDescent="0.2">
      <c r="A72" s="206" t="s">
        <v>249</v>
      </c>
      <c r="B72" s="212"/>
      <c r="C72" s="210">
        <f>IF(B72="yes",15,0)</f>
        <v>0</v>
      </c>
    </row>
    <row r="73" spans="1:3" ht="23.25" hidden="1" customHeight="1" x14ac:dyDescent="0.2">
      <c r="A73" s="206" t="s">
        <v>250</v>
      </c>
      <c r="B73" s="212"/>
      <c r="C73" s="210">
        <f>IF(B73="yes",5,0)</f>
        <v>0</v>
      </c>
    </row>
    <row r="74" spans="1:3" ht="21.75" hidden="1" customHeight="1" x14ac:dyDescent="0.2">
      <c r="A74" s="206" t="s">
        <v>251</v>
      </c>
      <c r="B74" s="212"/>
      <c r="C74" s="210">
        <f>IF(B74="yes",1,0)</f>
        <v>0</v>
      </c>
    </row>
    <row r="75" spans="1:3" ht="14.25" hidden="1" x14ac:dyDescent="0.2">
      <c r="A75" s="206"/>
      <c r="B75" s="210"/>
      <c r="C75" s="210"/>
    </row>
    <row r="76" spans="1:3" ht="78" hidden="1" customHeight="1" thickBot="1" x14ac:dyDescent="0.25">
      <c r="A76" s="223" t="s">
        <v>252</v>
      </c>
      <c r="B76" s="224"/>
      <c r="C76" s="224"/>
    </row>
    <row r="77" spans="1:3" ht="30" hidden="1" customHeight="1" thickBot="1" x14ac:dyDescent="0.3">
      <c r="A77" s="209" t="s">
        <v>253</v>
      </c>
      <c r="B77" s="210"/>
      <c r="C77" s="225">
        <f>SUM(C19:C76)</f>
        <v>43</v>
      </c>
    </row>
    <row r="78" spans="1:3" ht="14.25" hidden="1" x14ac:dyDescent="0.2">
      <c r="A78" s="206"/>
      <c r="B78" s="210"/>
      <c r="C78" s="210"/>
    </row>
    <row r="79" spans="1:3" ht="15" hidden="1" x14ac:dyDescent="0.25">
      <c r="A79" s="226" t="s">
        <v>254</v>
      </c>
      <c r="B79" s="210"/>
      <c r="C79" s="210"/>
    </row>
    <row r="80" spans="1:3" ht="14.25" hidden="1" x14ac:dyDescent="0.2">
      <c r="A80" s="211" t="s">
        <v>255</v>
      </c>
      <c r="B80" s="210"/>
      <c r="C80" s="210"/>
    </row>
    <row r="81" spans="1:5" ht="14.25" hidden="1" x14ac:dyDescent="0.2">
      <c r="A81" s="211" t="s">
        <v>256</v>
      </c>
      <c r="B81" s="210"/>
      <c r="C81" s="210"/>
    </row>
    <row r="82" spans="1:5" ht="14.25" hidden="1" x14ac:dyDescent="0.2">
      <c r="A82" s="211" t="s">
        <v>257</v>
      </c>
      <c r="B82" s="210"/>
      <c r="C82" s="210"/>
    </row>
    <row r="83" spans="1:5" ht="14.25" hidden="1" x14ac:dyDescent="0.2">
      <c r="A83" s="211"/>
      <c r="B83" s="210"/>
      <c r="C83" s="210"/>
    </row>
    <row r="84" spans="1:5" ht="39.950000000000003" hidden="1" customHeight="1" x14ac:dyDescent="0.2">
      <c r="A84" s="206" t="s">
        <v>258</v>
      </c>
      <c r="B84" s="210"/>
      <c r="C84" s="210"/>
    </row>
    <row r="85" spans="1:5" ht="14.25" hidden="1" x14ac:dyDescent="0.2">
      <c r="A85" s="206">
        <f>IF(B72="yes","ASAP",)</f>
        <v>0</v>
      </c>
      <c r="B85" s="210"/>
      <c r="C85" s="210"/>
    </row>
    <row r="86" spans="1:5" ht="14.25" hidden="1" x14ac:dyDescent="0.2">
      <c r="A86" s="206">
        <f>IF(B73="yes","In the next year", )</f>
        <v>0</v>
      </c>
      <c r="B86" s="210"/>
      <c r="C86" s="210"/>
    </row>
    <row r="87" spans="1:5" ht="14.25" hidden="1" x14ac:dyDescent="0.2">
      <c r="A87" s="206">
        <f>IF(B74="yes","Within four years",)</f>
        <v>0</v>
      </c>
      <c r="B87" s="210"/>
      <c r="C87" s="210"/>
    </row>
    <row r="88" spans="1:5" hidden="1" x14ac:dyDescent="0.2">
      <c r="A88" s="207"/>
      <c r="B88" s="204"/>
      <c r="C88" s="204"/>
      <c r="D88" s="204"/>
      <c r="E88" s="204"/>
    </row>
    <row r="89" spans="1:5" hidden="1" x14ac:dyDescent="0.2">
      <c r="A89" s="207" t="s">
        <v>259</v>
      </c>
      <c r="B89" s="204">
        <v>20</v>
      </c>
      <c r="C89" s="204"/>
      <c r="D89" s="204"/>
      <c r="E89" s="204"/>
    </row>
    <row r="90" spans="1:5" ht="14.25" hidden="1" x14ac:dyDescent="0.2">
      <c r="A90" s="206" t="s">
        <v>263</v>
      </c>
      <c r="B90" s="205">
        <v>21</v>
      </c>
      <c r="C90" s="205">
        <v>50</v>
      </c>
    </row>
    <row r="91" spans="1:5" hidden="1" x14ac:dyDescent="0.2">
      <c r="A91" s="207" t="s">
        <v>260</v>
      </c>
      <c r="B91" s="204">
        <v>51</v>
      </c>
      <c r="C91" s="204"/>
      <c r="D91" s="204"/>
      <c r="E91" s="204"/>
    </row>
    <row r="92" spans="1:5" hidden="1" x14ac:dyDescent="0.2"/>
    <row r="93" spans="1:5" hidden="1" x14ac:dyDescent="0.2"/>
    <row r="94" spans="1:5" hidden="1" x14ac:dyDescent="0.2"/>
    <row r="95" spans="1:5" hidden="1" x14ac:dyDescent="0.2"/>
    <row r="96" spans="1:5" hidden="1" x14ac:dyDescent="0.2"/>
    <row r="97" hidden="1" x14ac:dyDescent="0.2"/>
  </sheetData>
  <sheetProtection password="9E17" sheet="1" objects="1" scenarios="1"/>
  <mergeCells count="3">
    <mergeCell ref="A1:C1"/>
    <mergeCell ref="A5:B5"/>
    <mergeCell ref="A6:B6"/>
  </mergeCells>
  <hyperlinks>
    <hyperlink ref="A11" r:id="rId1"/>
    <hyperlink ref="A15" r:id="rId2" display="If Yes, date single audit uploaded to https://harvester.census.gov/facweb/"/>
  </hyperlinks>
  <pageMargins left="0.7" right="0.7" top="0.75" bottom="0.75" header="0.3" footer="0.3"/>
  <pageSetup orientation="portrait" horizontalDpi="0" verticalDpi="0"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Merge Data</vt:lpstr>
      <vt:lpstr>Merge Special Conditions</vt:lpstr>
      <vt:lpstr>Grant App Face Sheet</vt:lpstr>
      <vt:lpstr> Budget Itemization</vt:lpstr>
      <vt:lpstr>Budget Review</vt:lpstr>
      <vt:lpstr>Tech-Prog. Review</vt:lpstr>
      <vt:lpstr>Special Conditions</vt:lpstr>
      <vt:lpstr>Instructions</vt:lpstr>
      <vt:lpstr>Risk Assessment</vt:lpstr>
      <vt:lpstr>no</vt:lpstr>
      <vt:lpstr>' Budget Itemization'!Print_Area</vt:lpstr>
      <vt:lpstr>'Budget Review'!Print_Area</vt:lpstr>
      <vt:lpstr>'Grant App Face Sheet'!Print_Area</vt:lpstr>
      <vt:lpstr>'Special Conditions'!Print_Area</vt:lpstr>
      <vt:lpstr>'Tech-Prog. Review'!Print_Area</vt:lpstr>
      <vt:lpstr>YesNo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Commonwealth's Attorney Offic</dc:creator>
  <cp:lastModifiedBy>Mahoney, John (DCJS)</cp:lastModifiedBy>
  <cp:lastPrinted>2018-03-06T15:05:42Z</cp:lastPrinted>
  <dcterms:created xsi:type="dcterms:W3CDTF">2001-03-27T21:27:06Z</dcterms:created>
  <dcterms:modified xsi:type="dcterms:W3CDTF">2018-03-16T21:28:08Z</dcterms:modified>
</cp:coreProperties>
</file>