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Karen\CPA report\2025 Traffic &amp; Pedestrian\Stop Tables\"/>
    </mc:Choice>
  </mc:AlternateContent>
  <xr:revisionPtr revIDLastSave="0" documentId="13_ncr:1_{5E418C78-8F55-4F16-A9CD-CD797444C87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24 All Stops" sheetId="3" r:id="rId1"/>
    <sheet name="2024 Residents" sheetId="6" r:id="rId2"/>
    <sheet name="2024 Out of Stat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B7" i="6" s="1"/>
  <c r="D7" i="6"/>
  <c r="E7" i="6"/>
  <c r="F7" i="6"/>
  <c r="G7" i="6"/>
  <c r="C10" i="6"/>
  <c r="D10" i="6"/>
  <c r="D18" i="6" s="1"/>
  <c r="E10" i="6"/>
  <c r="E24" i="6" s="1"/>
  <c r="F10" i="6"/>
  <c r="F41" i="6" s="1"/>
  <c r="G10" i="6"/>
  <c r="G41" i="6" s="1"/>
  <c r="D11" i="6"/>
  <c r="E11" i="6"/>
  <c r="F11" i="6"/>
  <c r="G11" i="6"/>
  <c r="C14" i="6"/>
  <c r="B14" i="6" s="1"/>
  <c r="D14" i="6"/>
  <c r="E14" i="6"/>
  <c r="F14" i="6"/>
  <c r="G14" i="6"/>
  <c r="C15" i="6"/>
  <c r="D15" i="6"/>
  <c r="E15" i="6"/>
  <c r="F15" i="6"/>
  <c r="G15" i="6"/>
  <c r="C17" i="6"/>
  <c r="B17" i="6" s="1"/>
  <c r="D17" i="6"/>
  <c r="E17" i="6"/>
  <c r="F17" i="6"/>
  <c r="G17" i="6"/>
  <c r="C20" i="6"/>
  <c r="D20" i="6"/>
  <c r="E20" i="6"/>
  <c r="F20" i="6"/>
  <c r="G20" i="6"/>
  <c r="B20" i="6" s="1"/>
  <c r="C21" i="6"/>
  <c r="D21" i="6"/>
  <c r="E21" i="6"/>
  <c r="F21" i="6"/>
  <c r="G21" i="6"/>
  <c r="C23" i="6"/>
  <c r="C24" i="6" s="1"/>
  <c r="D23" i="6"/>
  <c r="D24" i="6" s="1"/>
  <c r="E23" i="6"/>
  <c r="F23" i="6"/>
  <c r="G23" i="6"/>
  <c r="C27" i="6"/>
  <c r="B27" i="6" s="1"/>
  <c r="D27" i="6"/>
  <c r="E27" i="6"/>
  <c r="F27" i="6"/>
  <c r="G27" i="6"/>
  <c r="C28" i="6"/>
  <c r="D28" i="6"/>
  <c r="E28" i="6"/>
  <c r="F28" i="6"/>
  <c r="G28" i="6"/>
  <c r="C30" i="6"/>
  <c r="B30" i="6" s="1"/>
  <c r="D30" i="6"/>
  <c r="E30" i="6"/>
  <c r="F30" i="6"/>
  <c r="G30" i="6"/>
  <c r="C31" i="6"/>
  <c r="D31" i="6"/>
  <c r="E31" i="6"/>
  <c r="F31" i="6"/>
  <c r="G31" i="6"/>
  <c r="B33" i="6"/>
  <c r="C33" i="6"/>
  <c r="C34" i="6" s="1"/>
  <c r="D33" i="6"/>
  <c r="D34" i="6" s="1"/>
  <c r="E33" i="6"/>
  <c r="F33" i="6"/>
  <c r="G33" i="6"/>
  <c r="C36" i="6"/>
  <c r="B36" i="6" s="1"/>
  <c r="D36" i="6"/>
  <c r="E36" i="6"/>
  <c r="F36" i="6"/>
  <c r="G36" i="6"/>
  <c r="C37" i="6"/>
  <c r="D37" i="6"/>
  <c r="E37" i="6"/>
  <c r="F37" i="6"/>
  <c r="G37" i="6"/>
  <c r="C40" i="6"/>
  <c r="B40" i="6" s="1"/>
  <c r="D40" i="6"/>
  <c r="D41" i="6" s="1"/>
  <c r="E40" i="6"/>
  <c r="E41" i="6" s="1"/>
  <c r="F40" i="6"/>
  <c r="G40" i="6"/>
  <c r="C41" i="6"/>
  <c r="B43" i="6"/>
  <c r="C43" i="6"/>
  <c r="D43" i="6"/>
  <c r="E43" i="6"/>
  <c r="F43" i="6"/>
  <c r="G43" i="6"/>
  <c r="C44" i="6"/>
  <c r="D44" i="6"/>
  <c r="E44" i="6"/>
  <c r="F44" i="6"/>
  <c r="G44" i="6"/>
  <c r="C46" i="6"/>
  <c r="B46" i="6" s="1"/>
  <c r="D46" i="6"/>
  <c r="E46" i="6"/>
  <c r="F46" i="6"/>
  <c r="G46" i="6"/>
  <c r="C47" i="6"/>
  <c r="D47" i="6"/>
  <c r="E47" i="6"/>
  <c r="F47" i="6"/>
  <c r="G47" i="6"/>
  <c r="B23" i="6" l="1"/>
  <c r="G18" i="6"/>
  <c r="G34" i="6"/>
  <c r="F18" i="6"/>
  <c r="F34" i="6"/>
  <c r="E18" i="6"/>
  <c r="E34" i="6"/>
  <c r="C18" i="6"/>
  <c r="B10" i="6"/>
  <c r="C11" i="6"/>
  <c r="G24" i="6"/>
  <c r="F24" i="6"/>
  <c r="G46" i="5"/>
  <c r="F46" i="5"/>
  <c r="E46" i="5"/>
  <c r="D46" i="5"/>
  <c r="C46" i="5"/>
  <c r="G43" i="5"/>
  <c r="F43" i="5"/>
  <c r="E43" i="5"/>
  <c r="D43" i="5"/>
  <c r="C43" i="5"/>
  <c r="B43" i="5"/>
  <c r="G40" i="5"/>
  <c r="F40" i="5"/>
  <c r="E40" i="5"/>
  <c r="D40" i="5"/>
  <c r="C40" i="5"/>
  <c r="G36" i="5"/>
  <c r="F36" i="5"/>
  <c r="E36" i="5"/>
  <c r="D36" i="5"/>
  <c r="C36" i="5"/>
  <c r="B36" i="5"/>
  <c r="G33" i="5"/>
  <c r="F33" i="5"/>
  <c r="E33" i="5"/>
  <c r="D33" i="5"/>
  <c r="C33" i="5"/>
  <c r="B33" i="5" s="1"/>
  <c r="G30" i="5"/>
  <c r="F30" i="5"/>
  <c r="E30" i="5"/>
  <c r="D30" i="5"/>
  <c r="C30" i="5"/>
  <c r="B30" i="5"/>
  <c r="G27" i="5"/>
  <c r="F27" i="5"/>
  <c r="E27" i="5"/>
  <c r="D27" i="5"/>
  <c r="C27" i="5"/>
  <c r="B27" i="5"/>
  <c r="G23" i="5"/>
  <c r="F23" i="5"/>
  <c r="E23" i="5"/>
  <c r="D23" i="5"/>
  <c r="C23" i="5"/>
  <c r="G20" i="5"/>
  <c r="F20" i="5"/>
  <c r="E20" i="5"/>
  <c r="D20" i="5"/>
  <c r="C20" i="5"/>
  <c r="B20" i="5"/>
  <c r="G17" i="5"/>
  <c r="F17" i="5"/>
  <c r="E17" i="5"/>
  <c r="D17" i="5"/>
  <c r="B17" i="5" s="1"/>
  <c r="C17" i="5"/>
  <c r="G14" i="5"/>
  <c r="F14" i="5"/>
  <c r="E14" i="5"/>
  <c r="D14" i="5"/>
  <c r="C14" i="5"/>
  <c r="G10" i="5"/>
  <c r="F10" i="5"/>
  <c r="F31" i="5" s="1"/>
  <c r="E10" i="5"/>
  <c r="E15" i="5" s="1"/>
  <c r="D10" i="5"/>
  <c r="D15" i="5" s="1"/>
  <c r="C10" i="5"/>
  <c r="C15" i="5" s="1"/>
  <c r="G7" i="5"/>
  <c r="G11" i="5" s="1"/>
  <c r="F7" i="5"/>
  <c r="F11" i="5" s="1"/>
  <c r="E7" i="5"/>
  <c r="E11" i="5" s="1"/>
  <c r="D7" i="5"/>
  <c r="D11" i="5" s="1"/>
  <c r="C7" i="5"/>
  <c r="C11" i="5" s="1"/>
  <c r="B7" i="5"/>
  <c r="G47" i="5" l="1"/>
  <c r="B46" i="5"/>
  <c r="B40" i="5"/>
  <c r="B23" i="5"/>
  <c r="B14" i="5"/>
  <c r="G34" i="5"/>
  <c r="G24" i="5"/>
  <c r="B10" i="5"/>
  <c r="C24" i="5"/>
  <c r="F41" i="5"/>
  <c r="C41" i="5"/>
  <c r="E41" i="5"/>
  <c r="F15" i="5"/>
  <c r="D34" i="5"/>
  <c r="D24" i="5"/>
  <c r="E24" i="5"/>
  <c r="D41" i="5"/>
  <c r="G15" i="5"/>
  <c r="C18" i="5"/>
  <c r="D18" i="5"/>
  <c r="E18" i="5"/>
  <c r="F18" i="5"/>
  <c r="G31" i="5"/>
  <c r="G18" i="5"/>
  <c r="C34" i="5"/>
  <c r="E34" i="5"/>
  <c r="F34" i="5"/>
  <c r="F24" i="5"/>
  <c r="G41" i="5"/>
  <c r="C44" i="5"/>
  <c r="C28" i="5"/>
  <c r="D44" i="5"/>
  <c r="D28" i="5"/>
  <c r="E44" i="5"/>
  <c r="E28" i="5"/>
  <c r="F44" i="5"/>
  <c r="F28" i="5"/>
  <c r="G44" i="5"/>
  <c r="G28" i="5"/>
  <c r="C37" i="5"/>
  <c r="C21" i="5"/>
  <c r="D37" i="5"/>
  <c r="D21" i="5"/>
  <c r="E37" i="5"/>
  <c r="E21" i="5"/>
  <c r="F37" i="5"/>
  <c r="F21" i="5"/>
  <c r="G37" i="5"/>
  <c r="G21" i="5"/>
  <c r="C47" i="5"/>
  <c r="C31" i="5"/>
  <c r="D47" i="5"/>
  <c r="D31" i="5"/>
  <c r="E47" i="5"/>
  <c r="E31" i="5"/>
  <c r="F47" i="5"/>
  <c r="G46" i="3"/>
  <c r="G40" i="3"/>
  <c r="F40" i="3"/>
  <c r="G33" i="3"/>
  <c r="F33" i="3"/>
  <c r="E33" i="3"/>
  <c r="D33" i="3"/>
  <c r="C33" i="3"/>
  <c r="B33" i="3" s="1"/>
  <c r="G30" i="3"/>
  <c r="G27" i="3"/>
  <c r="F27" i="3"/>
  <c r="G23" i="3"/>
  <c r="G17" i="3"/>
  <c r="F17" i="3"/>
  <c r="G10" i="3"/>
  <c r="F10" i="3"/>
  <c r="E10" i="3"/>
  <c r="D10" i="3"/>
  <c r="C10" i="3"/>
  <c r="G7" i="3"/>
  <c r="G11" i="3" s="1"/>
  <c r="E18" i="3" l="1"/>
  <c r="G18" i="3"/>
  <c r="F18" i="3"/>
  <c r="G24" i="3"/>
  <c r="D34" i="3"/>
  <c r="E34" i="3"/>
  <c r="F34" i="3"/>
  <c r="G34" i="3"/>
  <c r="F41" i="3"/>
  <c r="G41" i="3"/>
  <c r="G47" i="3"/>
  <c r="C34" i="3"/>
  <c r="G20" i="3"/>
  <c r="G21" i="3" s="1"/>
  <c r="F20" i="3"/>
  <c r="F21" i="3" s="1"/>
  <c r="G36" i="3"/>
  <c r="G37" i="3" s="1"/>
  <c r="F36" i="3"/>
  <c r="F37" i="3" s="1"/>
  <c r="E36" i="3"/>
  <c r="E37" i="3" s="1"/>
  <c r="D36" i="3"/>
  <c r="D37" i="3" s="1"/>
  <c r="C36" i="3"/>
  <c r="B36" i="3" s="1"/>
  <c r="C20" i="3"/>
  <c r="C21" i="3" s="1"/>
  <c r="D20" i="3"/>
  <c r="D21" i="3" s="1"/>
  <c r="E20" i="3"/>
  <c r="E21" i="3" s="1"/>
  <c r="B10" i="3"/>
  <c r="C24" i="3"/>
  <c r="C37" i="3"/>
  <c r="G43" i="3"/>
  <c r="G44" i="3" s="1"/>
  <c r="F43" i="3"/>
  <c r="F44" i="3" s="1"/>
  <c r="C27" i="3"/>
  <c r="E31" i="3"/>
  <c r="D27" i="3"/>
  <c r="D28" i="3" s="1"/>
  <c r="C43" i="3"/>
  <c r="C44" i="3" s="1"/>
  <c r="F31" i="3"/>
  <c r="F28" i="3"/>
  <c r="E27" i="3"/>
  <c r="E28" i="3" s="1"/>
  <c r="D43" i="3"/>
  <c r="D44" i="3" s="1"/>
  <c r="G31" i="3"/>
  <c r="G28" i="3"/>
  <c r="E43" i="3"/>
  <c r="E44" i="3" s="1"/>
  <c r="G14" i="3"/>
  <c r="G15" i="3" s="1"/>
  <c r="F14" i="3"/>
  <c r="F15" i="3" s="1"/>
  <c r="E14" i="3"/>
  <c r="E15" i="3" s="1"/>
  <c r="D14" i="3"/>
  <c r="D15" i="3" s="1"/>
  <c r="C14" i="3"/>
  <c r="C15" i="3" s="1"/>
  <c r="C30" i="3"/>
  <c r="C31" i="3" s="1"/>
  <c r="D30" i="3"/>
  <c r="D31" i="3" s="1"/>
  <c r="E30" i="3"/>
  <c r="F30" i="3"/>
  <c r="C23" i="3"/>
  <c r="C46" i="3"/>
  <c r="C47" i="3" s="1"/>
  <c r="C7" i="3"/>
  <c r="D23" i="3"/>
  <c r="D24" i="3" s="1"/>
  <c r="D46" i="3"/>
  <c r="D47" i="3" s="1"/>
  <c r="D7" i="3"/>
  <c r="D11" i="3" s="1"/>
  <c r="E23" i="3"/>
  <c r="E24" i="3" s="1"/>
  <c r="E46" i="3"/>
  <c r="E47" i="3" s="1"/>
  <c r="E7" i="3"/>
  <c r="E11" i="3" s="1"/>
  <c r="F23" i="3"/>
  <c r="F24" i="3" s="1"/>
  <c r="F46" i="3"/>
  <c r="F47" i="3" s="1"/>
  <c r="F7" i="3"/>
  <c r="F11" i="3" s="1"/>
  <c r="C17" i="3"/>
  <c r="C40" i="3"/>
  <c r="D17" i="3"/>
  <c r="D18" i="3" s="1"/>
  <c r="D40" i="3"/>
  <c r="D41" i="3" s="1"/>
  <c r="E17" i="3"/>
  <c r="E40" i="3"/>
  <c r="E41" i="3" s="1"/>
  <c r="C28" i="3" l="1"/>
  <c r="B27" i="3"/>
  <c r="B43" i="3"/>
  <c r="B7" i="3"/>
  <c r="C11" i="3"/>
  <c r="B46" i="3"/>
  <c r="B20" i="3"/>
  <c r="B30" i="3"/>
  <c r="B40" i="3"/>
  <c r="C41" i="3"/>
  <c r="B17" i="3"/>
  <c r="C18" i="3"/>
  <c r="B23" i="3"/>
  <c r="B14" i="3"/>
</calcChain>
</file>

<file path=xl/sharedStrings.xml><?xml version="1.0" encoding="utf-8"?>
<sst xmlns="http://schemas.openxmlformats.org/spreadsheetml/2006/main" count="174" uniqueCount="62">
  <si>
    <t>The disparity index for small numbers of stops and small populations should be interpreted with caution because of the small numbers involved.</t>
  </si>
  <si>
    <t>Search can involve driver, vehicle, or both.</t>
  </si>
  <si>
    <t>Prepared by:  Virginia Department of Criminal Justice Services Research Center, July 1 2023.</t>
  </si>
  <si>
    <t>race, Hispanic origin, and sex.  Available from:https://www2.census.gov/programs-surveys/popest/datasets/2020-2021/counties/asrh/cc-est2021-alldata-51.csv as of May 15, 2023.</t>
  </si>
  <si>
    <t>Vintage 2021 postcensal estimates of the resident population of the United States (July 1, 2021), by year, county, binned age,</t>
  </si>
  <si>
    <t>Community Policing Data Collection, Virginia Department of State Police, May 2023.</t>
  </si>
  <si>
    <t>Data sources:</t>
  </si>
  <si>
    <t>Disparity Index</t>
  </si>
  <si>
    <t>Percent of Stops with Subject Force Against Officer</t>
  </si>
  <si>
    <t>Number of Stops with Subject Force Against Officer</t>
  </si>
  <si>
    <t>Percent of Stops with Office Force Against Subject</t>
  </si>
  <si>
    <t>Number of Stops with Office Force Against Subject</t>
  </si>
  <si>
    <t>Percent of Stops with Driver or Vehicle Search</t>
  </si>
  <si>
    <t>Number of Stops with Driver or Vehicle Search</t>
  </si>
  <si>
    <t>Additional Details of Stop</t>
  </si>
  <si>
    <t>Percent of Stops with No Enforcement Action</t>
  </si>
  <si>
    <t>Number of Stops with No Enforcement Action</t>
  </si>
  <si>
    <t>Percent of Stops with Driver Arrested</t>
  </si>
  <si>
    <t>Number of Stops with Driver Arrested</t>
  </si>
  <si>
    <t>Percent of Stops with Citation/Summons issued</t>
  </si>
  <si>
    <t>Number of Stops with Citation/Summons issued</t>
  </si>
  <si>
    <t>Percent of Stops with Warning Issued</t>
  </si>
  <si>
    <t>Number of Stops with Warning Issued</t>
  </si>
  <si>
    <t xml:space="preserve">Outcome of Stop </t>
  </si>
  <si>
    <t>Percent Stopped for Other Reason</t>
  </si>
  <si>
    <t>Number Stopped for Other Reason</t>
  </si>
  <si>
    <t>Percent Stopped for Terry Stop</t>
  </si>
  <si>
    <t>Number Stopped for Terry Stop</t>
  </si>
  <si>
    <t>Percent Stopped for Equipment Violation</t>
  </si>
  <si>
    <t>Number Stopped for Equipment Violation</t>
  </si>
  <si>
    <t>Percent Stopped for Traffic Violation</t>
  </si>
  <si>
    <t>Number Stopped for Traffic Violation</t>
  </si>
  <si>
    <t>Reason for Stop</t>
  </si>
  <si>
    <t>Percent of Drivers Age 15+ Stopped</t>
  </si>
  <si>
    <t>Number of Drivers Age 15+ Stopped</t>
  </si>
  <si>
    <t>Drivers Stopped</t>
  </si>
  <si>
    <t>Population Demographics</t>
  </si>
  <si>
    <t>Asian-Other Pacific Islander</t>
  </si>
  <si>
    <t>American Indian or Alaska Native</t>
  </si>
  <si>
    <t>Hispanic (any race)</t>
  </si>
  <si>
    <t>Black-African American</t>
  </si>
  <si>
    <t>White</t>
  </si>
  <si>
    <t xml:space="preserve">Total
</t>
  </si>
  <si>
    <t>Stops Dated January 01, 2024 to December 31, 2024</t>
  </si>
  <si>
    <t>Stops Dated January 1, 2024 – December 31, 2024</t>
  </si>
  <si>
    <t>Community Policing Data Collection, Virginia Department of State Police, February 2025.</t>
  </si>
  <si>
    <t>Vintage 2023 postcensal estimates of the resident population of the United States (July 1, 2023), by year, county, binned age,</t>
  </si>
  <si>
    <t>race, Hispanic origin, and sex.  Available from:https://www2.census.gov/programs-surveys/popest/datasets/2020-2021/counties/asrh/cc-est2021-alldata-51.csv as of February, 2025.</t>
  </si>
  <si>
    <t>Prepared by:  Virginia Department of Criminal Justice Services Research Center, July 1 2025.</t>
  </si>
  <si>
    <t>Out of State Drivers Stopped</t>
  </si>
  <si>
    <t>Number of Out of State Drivers Age 15+ Stopped</t>
  </si>
  <si>
    <t>Percent of Out of State Drivers Age 15+ Stopped</t>
  </si>
  <si>
    <t>Number Age 15+ in CY2023 Statewide Population</t>
  </si>
  <si>
    <t>Percent Age 15+ in CY2023 Statewide Population</t>
  </si>
  <si>
    <t>Percent of Virginia Resident Drivers Age 15+ Stopped</t>
  </si>
  <si>
    <t>Number of Virginia Resident Drivers Age 15+ Stopped</t>
  </si>
  <si>
    <t>Virginia Resident Drivers Stopped</t>
  </si>
  <si>
    <t>Number Age 15+ in CY2023  Statewide Population</t>
  </si>
  <si>
    <t>Percent Age 15+ in CY2023  Statewide Population</t>
  </si>
  <si>
    <t>Traffic Stop Report: All Drivers</t>
  </si>
  <si>
    <t>Traffic Stop Report: Virginia Resident Drivers</t>
  </si>
  <si>
    <t>Traffic Stop Report: Out of State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</si>
</sst>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9.9948118533890809E-2"/>
        <bgColor indexed="64"/>
      </patternFill>
    </fill>
    <fill>
      <patternFill patternType="solid">
        <fgColor theme="0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applyFont="1"/>
    <xf numFmtId="3" fontId="2" fillId="0" borderId="0" xfId="1" applyNumberFormat="1" applyFont="1"/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10" fontId="2" fillId="0" borderId="0" xfId="1" applyNumberFormat="1" applyFont="1"/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wrapText="1" indent="1"/>
    </xf>
    <xf numFmtId="0" fontId="2" fillId="2" borderId="0" xfId="1" applyFont="1" applyFill="1"/>
    <xf numFmtId="164" fontId="2" fillId="0" borderId="0" xfId="1" applyNumberFormat="1" applyFont="1" applyAlignment="1">
      <alignment horizontal="right"/>
    </xf>
    <xf numFmtId="0" fontId="2" fillId="2" borderId="0" xfId="1" applyFont="1" applyFill="1" applyAlignment="1">
      <alignment wrapText="1"/>
    </xf>
    <xf numFmtId="0" fontId="2" fillId="3" borderId="0" xfId="1" applyFont="1" applyFill="1"/>
    <xf numFmtId="164" fontId="2" fillId="0" borderId="0" xfId="1" applyNumberFormat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0" fontId="4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 xr:uid="{7688F797-5A0C-4AC9-9C14-D7C881F591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38F69-1D85-4972-B474-A5FD1A370F0A}">
  <sheetPr>
    <pageSetUpPr fitToPage="1"/>
  </sheetPr>
  <dimension ref="A1:I55"/>
  <sheetViews>
    <sheetView showGridLines="0" workbookViewId="0">
      <selection sqref="A1:G1"/>
    </sheetView>
  </sheetViews>
  <sheetFormatPr defaultColWidth="8.88671875" defaultRowHeight="13.8" x14ac:dyDescent="0.3"/>
  <cols>
    <col min="1" max="1" width="43.109375" style="1" bestFit="1" customWidth="1"/>
    <col min="2" max="2" width="9" style="1" bestFit="1" customWidth="1"/>
    <col min="3" max="4" width="10.33203125" style="1" customWidth="1"/>
    <col min="5" max="5" width="9.5546875" style="1" customWidth="1"/>
    <col min="6" max="6" width="11.88671875" style="1" customWidth="1"/>
    <col min="7" max="7" width="11.44140625" style="1" customWidth="1"/>
    <col min="8" max="8" width="14.6640625" style="1" customWidth="1"/>
    <col min="9" max="9" width="20" style="1" bestFit="1" customWidth="1"/>
    <col min="10" max="16384" width="8.88671875" style="1"/>
  </cols>
  <sheetData>
    <row r="1" spans="1:9" s="16" customFormat="1" ht="18" x14ac:dyDescent="0.35">
      <c r="A1" s="20" t="s">
        <v>59</v>
      </c>
      <c r="B1" s="21"/>
      <c r="C1" s="21"/>
      <c r="D1" s="21"/>
      <c r="E1" s="21"/>
      <c r="F1" s="21"/>
      <c r="G1" s="21"/>
      <c r="H1" s="19"/>
    </row>
    <row r="2" spans="1:9" s="16" customFormat="1" ht="18" x14ac:dyDescent="0.35">
      <c r="A2" s="22" t="s">
        <v>43</v>
      </c>
      <c r="B2" s="21"/>
      <c r="C2" s="21"/>
      <c r="D2" s="21"/>
      <c r="E2" s="21"/>
      <c r="F2" s="21"/>
      <c r="G2" s="21"/>
    </row>
    <row r="3" spans="1:9" s="16" customFormat="1" ht="18" x14ac:dyDescent="0.35">
      <c r="A3" s="18"/>
      <c r="B3" s="17"/>
      <c r="C3" s="17"/>
      <c r="D3" s="17"/>
      <c r="E3" s="17"/>
      <c r="F3" s="17"/>
      <c r="G3" s="17"/>
    </row>
    <row r="4" spans="1:9" ht="41.4" x14ac:dyDescent="0.3">
      <c r="A4" s="14"/>
      <c r="B4" s="15" t="s">
        <v>42</v>
      </c>
      <c r="C4" s="15" t="s">
        <v>41</v>
      </c>
      <c r="D4" s="15" t="s">
        <v>40</v>
      </c>
      <c r="E4" s="15" t="s">
        <v>39</v>
      </c>
      <c r="F4" s="15" t="s">
        <v>38</v>
      </c>
      <c r="G4" s="15" t="s">
        <v>37</v>
      </c>
      <c r="H4" s="14"/>
      <c r="I4" s="14"/>
    </row>
    <row r="5" spans="1:9" x14ac:dyDescent="0.3">
      <c r="A5" s="12" t="s">
        <v>36</v>
      </c>
      <c r="B5" s="12"/>
      <c r="C5" s="12"/>
      <c r="D5" s="12"/>
      <c r="E5" s="12"/>
      <c r="F5" s="12"/>
      <c r="G5" s="12"/>
      <c r="H5" s="14"/>
      <c r="I5" s="14"/>
    </row>
    <row r="6" spans="1:9" ht="15.6" customHeight="1" x14ac:dyDescent="0.3">
      <c r="A6" s="7" t="s">
        <v>57</v>
      </c>
      <c r="B6" s="3">
        <v>6445185</v>
      </c>
      <c r="C6" s="3">
        <v>4054024</v>
      </c>
      <c r="D6" s="3">
        <v>1234994</v>
      </c>
      <c r="E6" s="3">
        <v>635380</v>
      </c>
      <c r="F6" s="3">
        <v>18981</v>
      </c>
      <c r="G6" s="3">
        <v>491825</v>
      </c>
    </row>
    <row r="7" spans="1:9" ht="15.6" customHeight="1" x14ac:dyDescent="0.3">
      <c r="A7" s="7" t="s">
        <v>58</v>
      </c>
      <c r="B7" s="6">
        <f>SUM(C7:G7)</f>
        <v>0.9984514020931905</v>
      </c>
      <c r="C7" s="6">
        <f>IF($B6=0,0,C6/$B6)</f>
        <v>0.62900040883232988</v>
      </c>
      <c r="D7" s="6">
        <f>IF($B6=0,0,D6/$B6)</f>
        <v>0.19161498079574132</v>
      </c>
      <c r="E7" s="6">
        <f>IF($B6=0,0,E6/$B6)</f>
        <v>9.858211983054016E-2</v>
      </c>
      <c r="F7" s="6">
        <f>IF($B6=0,0,F6/$B6)</f>
        <v>2.9449891663311449E-3</v>
      </c>
      <c r="G7" s="6">
        <f>IF($B6=0,0,G6/$B6)</f>
        <v>7.6308903468248007E-2</v>
      </c>
      <c r="I7" s="6"/>
    </row>
    <row r="8" spans="1:9" ht="15.6" customHeight="1" x14ac:dyDescent="0.3">
      <c r="A8" s="12" t="s">
        <v>35</v>
      </c>
      <c r="B8" s="12"/>
      <c r="C8" s="12"/>
      <c r="D8" s="12"/>
      <c r="E8" s="12"/>
      <c r="F8" s="12"/>
      <c r="G8" s="12"/>
      <c r="I8" s="6"/>
    </row>
    <row r="9" spans="1:9" ht="15.6" customHeight="1" x14ac:dyDescent="0.3">
      <c r="A9" s="7" t="s">
        <v>34</v>
      </c>
      <c r="B9" s="3">
        <v>1033785</v>
      </c>
      <c r="C9" s="3">
        <v>581073</v>
      </c>
      <c r="D9" s="3">
        <v>300902</v>
      </c>
      <c r="E9" s="3">
        <v>119018</v>
      </c>
      <c r="F9" s="3">
        <v>3657</v>
      </c>
      <c r="G9" s="3">
        <v>29135</v>
      </c>
      <c r="I9" s="13"/>
    </row>
    <row r="10" spans="1:9" ht="15.6" customHeight="1" x14ac:dyDescent="0.3">
      <c r="A10" s="7" t="s">
        <v>33</v>
      </c>
      <c r="B10" s="6">
        <f>SUM(C10:G10)</f>
        <v>1</v>
      </c>
      <c r="C10" s="6">
        <f>IF($B9=0,0,C9/$B9)</f>
        <v>0.56208302500036278</v>
      </c>
      <c r="D10" s="6">
        <f>IF($B9=0,0,D9/$B9)</f>
        <v>0.29106825887394383</v>
      </c>
      <c r="E10" s="6">
        <f>IF($B9=0,0,E9/$B9)</f>
        <v>0.11512838743065532</v>
      </c>
      <c r="F10" s="6">
        <f>IF($B9=0,0,F9/$B9)</f>
        <v>3.5374860343301557E-3</v>
      </c>
      <c r="G10" s="6">
        <f>IF($B9=0,0,G9/$B9)</f>
        <v>2.8182842660707981E-2</v>
      </c>
    </row>
    <row r="11" spans="1:9" ht="15.6" customHeight="1" x14ac:dyDescent="0.3">
      <c r="A11" s="7" t="s">
        <v>7</v>
      </c>
      <c r="B11" s="10"/>
      <c r="C11" s="10">
        <f>IF(OR(C$7=0,C9=0),"~",((C9/SUM($C$9:$G$9))/C$7))</f>
        <v>0.8936131314187985</v>
      </c>
      <c r="D11" s="10">
        <f>IF(OR(D$7=0,D9=0),"~",((D9/SUM($C$9:$G$9))/D$7))</f>
        <v>1.5190266317653847</v>
      </c>
      <c r="E11" s="10">
        <f>IF(OR(E$7=0,E9=0),"~",((E9/SUM($C$9:$G$9))/E$7))</f>
        <v>1.1678424812588502</v>
      </c>
      <c r="F11" s="10">
        <f>IF(OR(F$7=0,F9=0),"~",((F9/SUM($C$9:$G$9))/F$7))</f>
        <v>1.2011881316144672</v>
      </c>
      <c r="G11" s="10">
        <f>IF(OR(G$7=0,G9=0),"~",((G9/SUM($C$9:$G$9))/G$7))</f>
        <v>0.36932574548702313</v>
      </c>
    </row>
    <row r="12" spans="1:9" ht="15.6" customHeight="1" x14ac:dyDescent="0.3">
      <c r="A12" s="12" t="s">
        <v>32</v>
      </c>
      <c r="B12" s="12"/>
      <c r="C12" s="12"/>
      <c r="D12" s="12"/>
      <c r="E12" s="12"/>
      <c r="F12" s="12"/>
      <c r="G12" s="12"/>
    </row>
    <row r="13" spans="1:9" ht="15.6" customHeight="1" x14ac:dyDescent="0.3">
      <c r="A13" s="7" t="s">
        <v>31</v>
      </c>
      <c r="B13" s="3">
        <v>907450</v>
      </c>
      <c r="C13" s="3">
        <v>510661</v>
      </c>
      <c r="D13" s="3">
        <v>261217</v>
      </c>
      <c r="E13" s="3">
        <v>105312</v>
      </c>
      <c r="F13" s="3">
        <v>3357</v>
      </c>
      <c r="G13" s="3">
        <v>26903</v>
      </c>
    </row>
    <row r="14" spans="1:9" ht="15.6" customHeight="1" x14ac:dyDescent="0.3">
      <c r="A14" s="7" t="s">
        <v>30</v>
      </c>
      <c r="B14" s="6">
        <f>SUM(C14:G14)</f>
        <v>1</v>
      </c>
      <c r="C14" s="6">
        <f>IF($B13=0,0,C13/$B13)</f>
        <v>0.56274285084577658</v>
      </c>
      <c r="D14" s="6">
        <f>IF($B13=0,0,D13/$B13)</f>
        <v>0.28785828420298637</v>
      </c>
      <c r="E14" s="6">
        <f>IF($B13=0,0,E13/$B13)</f>
        <v>0.11605267507851673</v>
      </c>
      <c r="F14" s="6">
        <f>IF($B13=0,0,F13/$B13)</f>
        <v>3.6993773761639761E-3</v>
      </c>
      <c r="G14" s="6">
        <f>IF($B13=0,0,G13/$B13)</f>
        <v>2.9646812496556284E-2</v>
      </c>
    </row>
    <row r="15" spans="1:9" ht="15.6" customHeight="1" x14ac:dyDescent="0.3">
      <c r="A15" s="5" t="s">
        <v>7</v>
      </c>
      <c r="B15" s="4"/>
      <c r="C15" s="4">
        <f>IF(OR(C$10=0,C13=0),"~",C14/C$10)</f>
        <v>1.0011738939196988</v>
      </c>
      <c r="D15" s="4">
        <f>IF(OR(D$10=0,D13=0),"~",D14/D$10)</f>
        <v>0.98897174606610871</v>
      </c>
      <c r="E15" s="4">
        <f>IF(OR(E$10=0,E13=0),"~",E14/E$10)</f>
        <v>1.0080283209770322</v>
      </c>
      <c r="F15" s="4">
        <f>IF(OR(F$10=0,F13=0),"~",F14/F$10)</f>
        <v>1.0457645175875516</v>
      </c>
      <c r="G15" s="4">
        <f>IF(OR(G$10=0,G13=0),"~",G14/G$10)</f>
        <v>1.0519454284109298</v>
      </c>
    </row>
    <row r="16" spans="1:9" ht="15.6" customHeight="1" x14ac:dyDescent="0.3">
      <c r="A16" s="7" t="s">
        <v>29</v>
      </c>
      <c r="B16" s="3">
        <v>91711</v>
      </c>
      <c r="C16" s="3">
        <v>52252</v>
      </c>
      <c r="D16" s="3">
        <v>28893</v>
      </c>
      <c r="E16" s="3">
        <v>8681</v>
      </c>
      <c r="F16" s="3">
        <v>242</v>
      </c>
      <c r="G16" s="3">
        <v>1643</v>
      </c>
    </row>
    <row r="17" spans="1:7" ht="15.6" customHeight="1" x14ac:dyDescent="0.3">
      <c r="A17" s="7" t="s">
        <v>28</v>
      </c>
      <c r="B17" s="6">
        <f>SUM(C17:G17)</f>
        <v>1</v>
      </c>
      <c r="C17" s="6">
        <f>IF($B16=0,0,C16/$B16)</f>
        <v>0.56974626816848584</v>
      </c>
      <c r="D17" s="6">
        <f>IF($B16=0,0,D16/$B16)</f>
        <v>0.31504399690331586</v>
      </c>
      <c r="E17" s="6">
        <f>IF($B16=0,0,E16/$B16)</f>
        <v>9.4656039079281662E-2</v>
      </c>
      <c r="F17" s="6">
        <f>IF($B16=0,0,F16/$B16)</f>
        <v>2.6387238172084046E-3</v>
      </c>
      <c r="G17" s="6">
        <f>IF($B16=0,0,G16/$B16)</f>
        <v>1.79149720317083E-2</v>
      </c>
    </row>
    <row r="18" spans="1:7" ht="15.6" customHeight="1" x14ac:dyDescent="0.3">
      <c r="A18" s="5" t="s">
        <v>7</v>
      </c>
      <c r="B18" s="4"/>
      <c r="C18" s="4">
        <f>IF(OR(C$10=0,C16=0),"~",C17/C$10)</f>
        <v>1.0136336498831611</v>
      </c>
      <c r="D18" s="4">
        <f>IF(OR(D$10=0,D16=0),"~",D17/D$10)</f>
        <v>1.0823715307265966</v>
      </c>
      <c r="E18" s="4">
        <f>IF(OR(E$10=0,E16=0),"~",E17/E$10)</f>
        <v>0.82217810213224207</v>
      </c>
      <c r="F18" s="4">
        <f>IF(OR(F$10=0,F16=0),"~",F17/F$10)</f>
        <v>0.74593193912299438</v>
      </c>
      <c r="G18" s="4">
        <f>IF(OR(G$10=0,G16=0),"~",G17/G$10)</f>
        <v>0.63566944780503054</v>
      </c>
    </row>
    <row r="19" spans="1:7" ht="15.6" customHeight="1" x14ac:dyDescent="0.3">
      <c r="A19" s="7" t="s">
        <v>27</v>
      </c>
      <c r="B19" s="3">
        <v>3754</v>
      </c>
      <c r="C19" s="3">
        <v>1856</v>
      </c>
      <c r="D19" s="3">
        <v>1148</v>
      </c>
      <c r="E19" s="3">
        <v>634</v>
      </c>
      <c r="F19" s="3">
        <v>13</v>
      </c>
      <c r="G19" s="3">
        <v>103</v>
      </c>
    </row>
    <row r="20" spans="1:7" ht="15.6" customHeight="1" x14ac:dyDescent="0.3">
      <c r="A20" s="7" t="s">
        <v>26</v>
      </c>
      <c r="B20" s="6">
        <f>SUM(C20:G20)</f>
        <v>1</v>
      </c>
      <c r="C20" s="6">
        <f>IF($B19=0,0,C19/$B19)</f>
        <v>0.49440596696856687</v>
      </c>
      <c r="D20" s="6">
        <f>IF($B19=0,0,D19/$B19)</f>
        <v>0.30580713905167822</v>
      </c>
      <c r="E20" s="6">
        <f>IF($B19=0,0,E19/$B19)</f>
        <v>0.1688865210442195</v>
      </c>
      <c r="F20" s="6">
        <f>IF($B19=0,0,F19/$B19)</f>
        <v>3.4629728289824187E-3</v>
      </c>
      <c r="G20" s="6">
        <f>IF($B19=0,0,G19/$B19)</f>
        <v>2.743740010655301E-2</v>
      </c>
    </row>
    <row r="21" spans="1:7" ht="15.6" customHeight="1" x14ac:dyDescent="0.3">
      <c r="A21" s="5" t="s">
        <v>7</v>
      </c>
      <c r="B21" s="4"/>
      <c r="C21" s="4">
        <f>IF(OR(C$10=0,C19=0),"~",C20/C$10)</f>
        <v>0.87959597600060557</v>
      </c>
      <c r="D21" s="4">
        <f>IF(OR(D$10=0,D19=0),"~",D20/D$10)</f>
        <v>1.0506371949822173</v>
      </c>
      <c r="E21" s="4">
        <f>IF(OR(E$10=0,E19=0),"~",E20/E$10)</f>
        <v>1.466940732979032</v>
      </c>
      <c r="F21" s="4">
        <f>IF(OR(F$10=0,F19=0),"~",F20/F$10)</f>
        <v>0.97893611321016938</v>
      </c>
      <c r="G21" s="4">
        <f>IF(OR(G$10=0,G19=0),"~",G20/G$10)</f>
        <v>0.97354977412572175</v>
      </c>
    </row>
    <row r="22" spans="1:7" ht="15.6" customHeight="1" x14ac:dyDescent="0.3">
      <c r="A22" s="7" t="s">
        <v>25</v>
      </c>
      <c r="B22" s="3">
        <v>30870</v>
      </c>
      <c r="C22" s="3">
        <v>16304</v>
      </c>
      <c r="D22" s="3">
        <v>9644</v>
      </c>
      <c r="E22" s="3">
        <v>4391</v>
      </c>
      <c r="F22" s="3">
        <v>45</v>
      </c>
      <c r="G22" s="3">
        <v>486</v>
      </c>
    </row>
    <row r="23" spans="1:7" ht="15.6" customHeight="1" x14ac:dyDescent="0.3">
      <c r="A23" s="7" t="s">
        <v>24</v>
      </c>
      <c r="B23" s="6">
        <f>SUM(C23:G23)</f>
        <v>1</v>
      </c>
      <c r="C23" s="6">
        <f>IF($B22=0,0,C22/$B22)</f>
        <v>0.52815030774214444</v>
      </c>
      <c r="D23" s="6">
        <f>IF($B22=0,0,D22/$B22)</f>
        <v>0.31240686750890834</v>
      </c>
      <c r="E23" s="6">
        <f>IF($B22=0,0,E22/$B22)</f>
        <v>0.14224165856818918</v>
      </c>
      <c r="F23" s="6">
        <f>IF($B22=0,0,F22/$B22)</f>
        <v>1.4577259475218659E-3</v>
      </c>
      <c r="G23" s="6">
        <f>IF($B22=0,0,G22/$B22)</f>
        <v>1.574344023323615E-2</v>
      </c>
    </row>
    <row r="24" spans="1:7" ht="15.6" customHeight="1" x14ac:dyDescent="0.3">
      <c r="A24" s="7" t="s">
        <v>7</v>
      </c>
      <c r="B24" s="10"/>
      <c r="C24" s="10">
        <f>IF(OR(C$10=0,C22=0),"~",C23/C$10)</f>
        <v>0.93963041801841207</v>
      </c>
      <c r="D24" s="10">
        <f>IF(OR(D$10=0,D22=0),"~",D23/D$10)</f>
        <v>1.0733113556164358</v>
      </c>
      <c r="E24" s="10">
        <f>IF(OR(E$10=0,E22=0),"~",E23/E$10)</f>
        <v>1.2355046547825996</v>
      </c>
      <c r="F24" s="10">
        <f>IF(OR(F$10=0,F22=0),"~",F23/F$10)</f>
        <v>0.41207963321271318</v>
      </c>
      <c r="G24" s="10">
        <f>IF(OR(G$10=0,G22=0),"~",G23/G$10)</f>
        <v>0.5586178946804885</v>
      </c>
    </row>
    <row r="25" spans="1:7" ht="15.6" customHeight="1" x14ac:dyDescent="0.3">
      <c r="A25" s="11" t="s">
        <v>23</v>
      </c>
      <c r="B25" s="9"/>
      <c r="C25" s="9"/>
      <c r="D25" s="9"/>
      <c r="E25" s="9"/>
      <c r="F25" s="9"/>
      <c r="G25" s="9"/>
    </row>
    <row r="26" spans="1:7" ht="15.6" customHeight="1" x14ac:dyDescent="0.3">
      <c r="A26" s="7" t="s">
        <v>22</v>
      </c>
      <c r="B26" s="3">
        <v>343253</v>
      </c>
      <c r="C26" s="3">
        <v>198883</v>
      </c>
      <c r="D26" s="3">
        <v>102064</v>
      </c>
      <c r="E26" s="3">
        <v>31258</v>
      </c>
      <c r="F26" s="3">
        <v>1148</v>
      </c>
      <c r="G26" s="3">
        <v>9900</v>
      </c>
    </row>
    <row r="27" spans="1:7" ht="15.6" customHeight="1" x14ac:dyDescent="0.3">
      <c r="A27" s="7" t="s">
        <v>21</v>
      </c>
      <c r="B27" s="6">
        <f>SUM(C27:G27)</f>
        <v>1</v>
      </c>
      <c r="C27" s="6">
        <f>IF($B26=0,0,C26/$B26)</f>
        <v>0.57940644364360983</v>
      </c>
      <c r="D27" s="6">
        <f>IF($B26=0,0,D26/$B26)</f>
        <v>0.29734335898011088</v>
      </c>
      <c r="E27" s="6">
        <f>IF($B26=0,0,E26/$B26)</f>
        <v>9.1064025660372958E-2</v>
      </c>
      <c r="F27" s="6">
        <f>IF($B26=0,0,F26/$B26)</f>
        <v>3.3444718618628241E-3</v>
      </c>
      <c r="G27" s="6">
        <f>IF($B26=0,0,G26/$B26)</f>
        <v>2.8841699854043518E-2</v>
      </c>
    </row>
    <row r="28" spans="1:7" ht="15.6" customHeight="1" x14ac:dyDescent="0.3">
      <c r="A28" s="5" t="s">
        <v>7</v>
      </c>
      <c r="B28" s="4"/>
      <c r="C28" s="4">
        <f>IF(OR(C$10=0,C26=0),"~",C27/C$10)</f>
        <v>1.0308200352487711</v>
      </c>
      <c r="D28" s="4">
        <f>IF(OR(D$10=0,D26=0),"~",D27/D$10)</f>
        <v>1.0215588609023998</v>
      </c>
      <c r="E28" s="4">
        <f>IF(OR(E$10=0,E26=0),"~",E27/E$10)</f>
        <v>0.79097803498049579</v>
      </c>
      <c r="F28" s="4">
        <f>IF(OR(F$10=0,F26=0),"~",F27/F$10)</f>
        <v>0.94543747435489733</v>
      </c>
      <c r="G28" s="4">
        <f>IF(OR(G$10=0,G26=0),"~",G27/G$10)</f>
        <v>1.0233779537879657</v>
      </c>
    </row>
    <row r="29" spans="1:7" ht="15.6" customHeight="1" x14ac:dyDescent="0.3">
      <c r="A29" s="8" t="s">
        <v>20</v>
      </c>
      <c r="B29" s="3">
        <v>641456</v>
      </c>
      <c r="C29" s="3">
        <v>358713</v>
      </c>
      <c r="D29" s="3">
        <v>181229</v>
      </c>
      <c r="E29" s="3">
        <v>80776</v>
      </c>
      <c r="F29" s="3">
        <v>2415</v>
      </c>
      <c r="G29" s="3">
        <v>18323</v>
      </c>
    </row>
    <row r="30" spans="1:7" ht="15.6" customHeight="1" x14ac:dyDescent="0.3">
      <c r="A30" s="8" t="s">
        <v>19</v>
      </c>
      <c r="B30" s="6">
        <f>SUM(C30:G30)</f>
        <v>1</v>
      </c>
      <c r="C30" s="6">
        <f>IF($B29=0,0,C29/$B29)</f>
        <v>0.55921684417949169</v>
      </c>
      <c r="D30" s="6">
        <f>IF($B29=0,0,D29/$B29)</f>
        <v>0.28252756229577708</v>
      </c>
      <c r="E30" s="6">
        <f>IF($B29=0,0,E29/$B29)</f>
        <v>0.12592601830834851</v>
      </c>
      <c r="F30" s="6">
        <f>IF($B29=0,0,F29/$B29)</f>
        <v>3.7648724152552944E-3</v>
      </c>
      <c r="G30" s="6">
        <f>IF($B29=0,0,G29/$B29)</f>
        <v>2.8564702801127436E-2</v>
      </c>
    </row>
    <row r="31" spans="1:7" ht="15.6" customHeight="1" x14ac:dyDescent="0.3">
      <c r="A31" s="5" t="s">
        <v>7</v>
      </c>
      <c r="B31" s="4"/>
      <c r="C31" s="4">
        <f>IF(OR(C$10=0,C29=0),"~",C30/C$10)</f>
        <v>0.99490078743995292</v>
      </c>
      <c r="D31" s="4">
        <f>IF(OR(D$10=0,D29=0),"~",D30/D$10)</f>
        <v>0.97065741001369177</v>
      </c>
      <c r="E31" s="4">
        <f>IF(OR(E$10=0,E29=0),"~",E30/E$10)</f>
        <v>1.0937877366187976</v>
      </c>
      <c r="F31" s="4">
        <f>IF(OR(F$10=0,F29=0),"~",F30/F$10)</f>
        <v>1.0642790893641494</v>
      </c>
      <c r="G31" s="4">
        <f>IF(OR(G$10=0,G29=0),"~",G30/G$10)</f>
        <v>1.0135493833967231</v>
      </c>
    </row>
    <row r="32" spans="1:7" ht="15.6" customHeight="1" x14ac:dyDescent="0.3">
      <c r="A32" s="7" t="s">
        <v>18</v>
      </c>
      <c r="B32" s="3">
        <v>10505</v>
      </c>
      <c r="C32" s="3">
        <v>4093</v>
      </c>
      <c r="D32" s="3">
        <v>4174</v>
      </c>
      <c r="E32" s="3">
        <v>2061</v>
      </c>
      <c r="F32" s="3">
        <v>13</v>
      </c>
      <c r="G32" s="3">
        <v>164</v>
      </c>
    </row>
    <row r="33" spans="1:7" ht="15.6" customHeight="1" x14ac:dyDescent="0.3">
      <c r="A33" s="7" t="s">
        <v>17</v>
      </c>
      <c r="B33" s="6">
        <f>SUM(C33:G33)</f>
        <v>1</v>
      </c>
      <c r="C33" s="6">
        <f>IF($B32=0,0,C32/$B32)</f>
        <v>0.38962398857686814</v>
      </c>
      <c r="D33" s="6">
        <f>IF($B32=0,0,D32/$B32)</f>
        <v>0.39733460257020464</v>
      </c>
      <c r="E33" s="6">
        <f>IF($B32=0,0,E32/$B32)</f>
        <v>0.19619228938600666</v>
      </c>
      <c r="F33" s="6">
        <f>IF($B32=0,0,F32/$B32)</f>
        <v>1.2375059495478343E-3</v>
      </c>
      <c r="G33" s="6">
        <f>IF($B32=0,0,G32/$B32)</f>
        <v>1.5611613517372679E-2</v>
      </c>
    </row>
    <row r="34" spans="1:7" ht="15.6" customHeight="1" x14ac:dyDescent="0.3">
      <c r="A34" s="5" t="s">
        <v>7</v>
      </c>
      <c r="B34" s="4"/>
      <c r="C34" s="4">
        <f>IF(OR(C$10=0,C32=0),"~",C33/C$10)</f>
        <v>0.69317871425954669</v>
      </c>
      <c r="D34" s="4">
        <f>IF(OR(D$10=0,D32=0),"~",D33/D$10)</f>
        <v>1.3650908007193006</v>
      </c>
      <c r="E34" s="4">
        <f>IF(OR(E$10=0,E32=0),"~",E33/E$10)</f>
        <v>1.7041174098280334</v>
      </c>
      <c r="F34" s="4">
        <f>IF(OR(F$10=0,F32=0),"~",F33/F$10)</f>
        <v>0.34982638448272024</v>
      </c>
      <c r="G34" s="4">
        <f>IF(OR(G$10=0,G32=0),"~",G33/G$10)</f>
        <v>0.55394034254529312</v>
      </c>
    </row>
    <row r="35" spans="1:7" ht="15.6" customHeight="1" x14ac:dyDescent="0.3">
      <c r="A35" s="8" t="s">
        <v>16</v>
      </c>
      <c r="B35" s="3">
        <v>38571</v>
      </c>
      <c r="C35" s="3">
        <v>19384</v>
      </c>
      <c r="D35" s="3">
        <v>13435</v>
      </c>
      <c r="E35" s="3">
        <v>4923</v>
      </c>
      <c r="F35" s="3">
        <v>81</v>
      </c>
      <c r="G35" s="3">
        <v>748</v>
      </c>
    </row>
    <row r="36" spans="1:7" ht="15.6" customHeight="1" x14ac:dyDescent="0.3">
      <c r="A36" s="8" t="s">
        <v>15</v>
      </c>
      <c r="B36" s="6">
        <f>SUM(C36:G36)</f>
        <v>1</v>
      </c>
      <c r="C36" s="6">
        <f>IF($B35=0,0,C35/$B35)</f>
        <v>0.50255373207850462</v>
      </c>
      <c r="D36" s="6">
        <f>IF($B35=0,0,D35/$B35)</f>
        <v>0.34831868502242619</v>
      </c>
      <c r="E36" s="6">
        <f>IF($B35=0,0,E35/$B35)</f>
        <v>0.12763475149723885</v>
      </c>
      <c r="F36" s="6">
        <f>IF($B35=0,0,F35/$B35)</f>
        <v>2.1000233335925953E-3</v>
      </c>
      <c r="G36" s="6">
        <f>IF($B35=0,0,G35/$B35)</f>
        <v>1.9392808068237795E-2</v>
      </c>
    </row>
    <row r="37" spans="1:7" ht="15.6" customHeight="1" x14ac:dyDescent="0.3">
      <c r="A37" s="7" t="s">
        <v>7</v>
      </c>
      <c r="B37" s="10"/>
      <c r="C37" s="10">
        <f>IF(OR(C$10=0,C35=0),"~",C36/C$10)</f>
        <v>0.89409163722419882</v>
      </c>
      <c r="D37" s="10">
        <f>IF(OR(D$10=0,D35=0),"~",D36/D$10)</f>
        <v>1.1966907225472374</v>
      </c>
      <c r="E37" s="10">
        <f>IF(OR(E$10=0,E35=0),"~",E36/E$10)</f>
        <v>1.1086297163166332</v>
      </c>
      <c r="F37" s="10">
        <f>IF(OR(F$10=0,F35=0),"~",F36/F$10)</f>
        <v>0.59364851570085342</v>
      </c>
      <c r="G37" s="10">
        <f>IF(OR(G$10=0,G35=0),"~",G36/G$10)</f>
        <v>0.68810688480601367</v>
      </c>
    </row>
    <row r="38" spans="1:7" ht="15.6" customHeight="1" x14ac:dyDescent="0.3">
      <c r="A38" s="9" t="s">
        <v>14</v>
      </c>
      <c r="B38" s="9"/>
      <c r="C38" s="9"/>
      <c r="D38" s="9"/>
      <c r="E38" s="9"/>
      <c r="F38" s="9"/>
      <c r="G38" s="9"/>
    </row>
    <row r="39" spans="1:7" ht="15.6" customHeight="1" x14ac:dyDescent="0.3">
      <c r="A39" s="8" t="s">
        <v>13</v>
      </c>
      <c r="B39" s="3">
        <v>18170</v>
      </c>
      <c r="C39" s="3">
        <v>8558</v>
      </c>
      <c r="D39" s="3">
        <v>6423</v>
      </c>
      <c r="E39" s="3">
        <v>2893</v>
      </c>
      <c r="F39" s="3">
        <v>30</v>
      </c>
      <c r="G39" s="3">
        <v>266</v>
      </c>
    </row>
    <row r="40" spans="1:7" ht="15.6" customHeight="1" x14ac:dyDescent="0.3">
      <c r="A40" s="8" t="s">
        <v>12</v>
      </c>
      <c r="B40" s="6">
        <f>SUM(C40:G40)</f>
        <v>1</v>
      </c>
      <c r="C40" s="6">
        <f>IF($B39=0,0,C39/$B39)</f>
        <v>0.47099614749587232</v>
      </c>
      <c r="D40" s="6">
        <f>IF($B39=0,0,D39/$B39)</f>
        <v>0.35349477160154102</v>
      </c>
      <c r="E40" s="6">
        <f>IF($B39=0,0,E39/$B39)</f>
        <v>0.15921849201981289</v>
      </c>
      <c r="F40" s="6">
        <f>IF($B39=0,0,F39/$B39)</f>
        <v>1.6510731975784259E-3</v>
      </c>
      <c r="G40" s="6">
        <f>IF($B39=0,0,G39/$B39)</f>
        <v>1.4639515685195377E-2</v>
      </c>
    </row>
    <row r="41" spans="1:7" ht="15.6" customHeight="1" x14ac:dyDescent="0.3">
      <c r="A41" s="5" t="s">
        <v>7</v>
      </c>
      <c r="B41" s="4"/>
      <c r="C41" s="4">
        <f>IF(OR(C$10=0,C39=0),"~",C40/C$10)</f>
        <v>0.8379476457158056</v>
      </c>
      <c r="D41" s="4">
        <f>IF(OR(D$10=0,D39=0),"~",D40/D$10)</f>
        <v>1.2144737903373826</v>
      </c>
      <c r="E41" s="4">
        <f>IF(OR(E$10=0,E39=0),"~",E40/E$10)</f>
        <v>1.3829646672999232</v>
      </c>
      <c r="F41" s="4">
        <f>IF(OR(F$10=0,F39=0),"~",F40/F$10)</f>
        <v>0.46673631543850508</v>
      </c>
      <c r="G41" s="4">
        <f>IF(OR(G$10=0,G39=0),"~",G40/G$10)</f>
        <v>0.51944780238955557</v>
      </c>
    </row>
    <row r="42" spans="1:7" ht="15.6" customHeight="1" x14ac:dyDescent="0.3">
      <c r="A42" s="8" t="s">
        <v>11</v>
      </c>
      <c r="B42" s="3">
        <v>1028</v>
      </c>
      <c r="C42" s="3">
        <v>484</v>
      </c>
      <c r="D42" s="3">
        <v>385</v>
      </c>
      <c r="E42" s="3">
        <v>130</v>
      </c>
      <c r="F42" s="3">
        <v>3</v>
      </c>
      <c r="G42" s="3">
        <v>26</v>
      </c>
    </row>
    <row r="43" spans="1:7" ht="15.6" customHeight="1" x14ac:dyDescent="0.3">
      <c r="A43" s="8" t="s">
        <v>10</v>
      </c>
      <c r="B43" s="6">
        <f>SUM(C43:G43)</f>
        <v>1</v>
      </c>
      <c r="C43" s="6">
        <f>IF($B42=0,0,C42/$B42)</f>
        <v>0.47081712062256809</v>
      </c>
      <c r="D43" s="6">
        <f>IF($B42=0,0,D42/$B42)</f>
        <v>0.3745136186770428</v>
      </c>
      <c r="E43" s="6">
        <f>IF($B42=0,0,E42/$B42)</f>
        <v>0.12645914396887159</v>
      </c>
      <c r="F43" s="6">
        <f>IF($B42=0,0,F42/$B42)</f>
        <v>2.9182879377431907E-3</v>
      </c>
      <c r="G43" s="6">
        <f>IF($B42=0,0,G42/$B42)</f>
        <v>2.5291828793774319E-2</v>
      </c>
    </row>
    <row r="44" spans="1:7" ht="15.6" customHeight="1" x14ac:dyDescent="0.3">
      <c r="A44" s="5" t="s">
        <v>7</v>
      </c>
      <c r="B44" s="4"/>
      <c r="C44" s="4">
        <f>IF(OR(C$10=0,C42=0),"~",C43/C$10)</f>
        <v>0.83762913961378604</v>
      </c>
      <c r="D44" s="4">
        <f>IF(OR(D$10=0,D42=0),"~",D43/D$10)</f>
        <v>1.286686566669702</v>
      </c>
      <c r="E44" s="4">
        <f>IF(OR(E$10=0,E42=0),"~",E43/E$10)</f>
        <v>1.0984184421504304</v>
      </c>
      <c r="F44" s="4">
        <f>IF(OR(F$10=0,F42=0),"~",F43/F$10)</f>
        <v>0.82496097777408928</v>
      </c>
      <c r="G44" s="4">
        <f>IF(OR(G$10=0,G42=0),"~",G43/G$10)</f>
        <v>0.89741936603988282</v>
      </c>
    </row>
    <row r="45" spans="1:7" ht="15.6" customHeight="1" x14ac:dyDescent="0.3">
      <c r="A45" s="7" t="s">
        <v>9</v>
      </c>
      <c r="B45" s="3">
        <v>865</v>
      </c>
      <c r="C45" s="3">
        <v>396</v>
      </c>
      <c r="D45" s="3">
        <v>349</v>
      </c>
      <c r="E45" s="3">
        <v>96</v>
      </c>
      <c r="F45" s="3">
        <v>2</v>
      </c>
      <c r="G45" s="3">
        <v>22</v>
      </c>
    </row>
    <row r="46" spans="1:7" ht="15.6" customHeight="1" x14ac:dyDescent="0.3">
      <c r="A46" s="7" t="s">
        <v>8</v>
      </c>
      <c r="B46" s="6">
        <f>SUM(C46:G46)</f>
        <v>1</v>
      </c>
      <c r="C46" s="6">
        <f>IF($B45=0,0,C45/$B45)</f>
        <v>0.45780346820809248</v>
      </c>
      <c r="D46" s="6">
        <f>IF($B45=0,0,D45/$B45)</f>
        <v>0.40346820809248557</v>
      </c>
      <c r="E46" s="6">
        <f>IF($B45=0,0,E45/$B45)</f>
        <v>0.11098265895953757</v>
      </c>
      <c r="F46" s="6">
        <f>IF($B45=0,0,F45/$B45)</f>
        <v>2.3121387283236996E-3</v>
      </c>
      <c r="G46" s="6">
        <f>IF($B45=0,0,G45/$B45)</f>
        <v>2.5433526011560695E-2</v>
      </c>
    </row>
    <row r="47" spans="1:7" ht="15.6" customHeight="1" x14ac:dyDescent="0.3">
      <c r="A47" s="5" t="s">
        <v>7</v>
      </c>
      <c r="B47" s="4"/>
      <c r="C47" s="4">
        <f>IF(OR(C$10=0,C45=0),"~",C46/C$10)</f>
        <v>0.81447659481941659</v>
      </c>
      <c r="D47" s="4">
        <f>IF(OR(D$10=0,D45=0),"~",D46/D$10)</f>
        <v>1.3861635399661356</v>
      </c>
      <c r="E47" s="4">
        <f>IF(OR(E$10=0,E45=0),"~",E46/E$10)</f>
        <v>0.96399038878560839</v>
      </c>
      <c r="F47" s="4">
        <f>IF(OR(F$10=0,F45=0),"~",F46/F$10)</f>
        <v>0.65361070146571387</v>
      </c>
      <c r="G47" s="4">
        <f>IF(OR(G$10=0,G45=0),"~",G46/G$10)</f>
        <v>0.90244714905993728</v>
      </c>
    </row>
    <row r="48" spans="1:7" s="2" customFormat="1" x14ac:dyDescent="0.3">
      <c r="A48" s="2" t="s">
        <v>6</v>
      </c>
      <c r="B48" s="3"/>
    </row>
    <row r="49" spans="1:1" s="2" customFormat="1" ht="12" x14ac:dyDescent="0.25">
      <c r="A49" s="2" t="s">
        <v>5</v>
      </c>
    </row>
    <row r="50" spans="1:1" x14ac:dyDescent="0.3">
      <c r="A50" s="2" t="s">
        <v>4</v>
      </c>
    </row>
    <row r="51" spans="1:1" x14ac:dyDescent="0.3">
      <c r="A51" s="2" t="s">
        <v>3</v>
      </c>
    </row>
    <row r="52" spans="1:1" x14ac:dyDescent="0.3">
      <c r="A52" s="2" t="s">
        <v>2</v>
      </c>
    </row>
    <row r="53" spans="1:1" x14ac:dyDescent="0.3">
      <c r="A53" s="2" t="s">
        <v>1</v>
      </c>
    </row>
    <row r="54" spans="1:1" x14ac:dyDescent="0.3">
      <c r="A54" s="2" t="s">
        <v>0</v>
      </c>
    </row>
    <row r="55" spans="1:1" x14ac:dyDescent="0.3">
      <c r="A55" s="2"/>
    </row>
  </sheetData>
  <mergeCells count="2">
    <mergeCell ref="A1:G1"/>
    <mergeCell ref="A2:G2"/>
  </mergeCells>
  <printOptions horizontalCentered="1"/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B292-9DF0-491D-92CC-DB3A412FEBB3}">
  <sheetPr>
    <pageSetUpPr fitToPage="1"/>
  </sheetPr>
  <dimension ref="A1:I55"/>
  <sheetViews>
    <sheetView showGridLines="0" workbookViewId="0">
      <selection sqref="A1:G1"/>
    </sheetView>
  </sheetViews>
  <sheetFormatPr defaultColWidth="8.88671875" defaultRowHeight="13.8" x14ac:dyDescent="0.3"/>
  <cols>
    <col min="1" max="1" width="43.109375" style="1" bestFit="1" customWidth="1"/>
    <col min="2" max="2" width="9" style="1" bestFit="1" customWidth="1"/>
    <col min="3" max="4" width="10.33203125" style="1" customWidth="1"/>
    <col min="5" max="5" width="9.5546875" style="1" customWidth="1"/>
    <col min="6" max="6" width="11.88671875" style="1" customWidth="1"/>
    <col min="7" max="7" width="11.44140625" style="1" customWidth="1"/>
    <col min="8" max="8" width="14.6640625" style="1" customWidth="1"/>
    <col min="9" max="9" width="20" style="1" bestFit="1" customWidth="1"/>
    <col min="10" max="16384" width="8.88671875" style="1"/>
  </cols>
  <sheetData>
    <row r="1" spans="1:9" s="16" customFormat="1" ht="18" x14ac:dyDescent="0.35">
      <c r="A1" s="20" t="s">
        <v>60</v>
      </c>
      <c r="B1" s="21"/>
      <c r="C1" s="21"/>
      <c r="D1" s="21"/>
      <c r="E1" s="21"/>
      <c r="F1" s="21"/>
      <c r="G1" s="21"/>
      <c r="H1" s="19"/>
    </row>
    <row r="2" spans="1:9" s="16" customFormat="1" ht="18" x14ac:dyDescent="0.35">
      <c r="A2" s="22" t="s">
        <v>44</v>
      </c>
      <c r="B2" s="21"/>
      <c r="C2" s="21"/>
      <c r="D2" s="21"/>
      <c r="E2" s="21"/>
      <c r="F2" s="21"/>
      <c r="G2" s="21"/>
    </row>
    <row r="3" spans="1:9" s="16" customFormat="1" ht="18" x14ac:dyDescent="0.35">
      <c r="A3" s="18"/>
      <c r="B3" s="17"/>
      <c r="C3" s="17"/>
      <c r="D3" s="17"/>
      <c r="E3" s="17"/>
      <c r="F3" s="17"/>
      <c r="G3" s="17"/>
    </row>
    <row r="4" spans="1:9" ht="41.4" x14ac:dyDescent="0.3">
      <c r="A4" s="14"/>
      <c r="B4" s="15" t="s">
        <v>42</v>
      </c>
      <c r="C4" s="15" t="s">
        <v>41</v>
      </c>
      <c r="D4" s="15" t="s">
        <v>40</v>
      </c>
      <c r="E4" s="15" t="s">
        <v>39</v>
      </c>
      <c r="F4" s="15" t="s">
        <v>38</v>
      </c>
      <c r="G4" s="15" t="s">
        <v>37</v>
      </c>
      <c r="H4" s="14"/>
      <c r="I4" s="14"/>
    </row>
    <row r="5" spans="1:9" x14ac:dyDescent="0.3">
      <c r="A5" s="12" t="s">
        <v>36</v>
      </c>
      <c r="B5" s="12"/>
      <c r="C5" s="12"/>
      <c r="D5" s="12"/>
      <c r="E5" s="12"/>
      <c r="F5" s="12"/>
      <c r="G5" s="12"/>
      <c r="H5" s="14"/>
      <c r="I5" s="14"/>
    </row>
    <row r="6" spans="1:9" ht="15.6" customHeight="1" x14ac:dyDescent="0.3">
      <c r="A6" s="7" t="s">
        <v>52</v>
      </c>
      <c r="B6" s="3">
        <v>6445185</v>
      </c>
      <c r="C6" s="3">
        <v>4054024</v>
      </c>
      <c r="D6" s="3">
        <v>1234994</v>
      </c>
      <c r="E6" s="3">
        <v>635380</v>
      </c>
      <c r="F6" s="3">
        <v>18981</v>
      </c>
      <c r="G6" s="3">
        <v>491825</v>
      </c>
    </row>
    <row r="7" spans="1:9" ht="15.6" customHeight="1" x14ac:dyDescent="0.3">
      <c r="A7" s="7" t="s">
        <v>53</v>
      </c>
      <c r="B7" s="6">
        <f>SUM(C7:G7)</f>
        <v>0.9984514020931905</v>
      </c>
      <c r="C7" s="6">
        <f>IF($B6=0,0,C6/$B6)</f>
        <v>0.62900040883232988</v>
      </c>
      <c r="D7" s="6">
        <f>IF($B6=0,0,D6/$B6)</f>
        <v>0.19161498079574132</v>
      </c>
      <c r="E7" s="6">
        <f>IF($B6=0,0,E6/$B6)</f>
        <v>9.858211983054016E-2</v>
      </c>
      <c r="F7" s="6">
        <f>IF($B6=0,0,F6/$B6)</f>
        <v>2.9449891663311449E-3</v>
      </c>
      <c r="G7" s="6">
        <f>IF($B6=0,0,G6/$B6)</f>
        <v>7.6308903468248007E-2</v>
      </c>
      <c r="I7" s="6"/>
    </row>
    <row r="8" spans="1:9" ht="15.6" customHeight="1" x14ac:dyDescent="0.3">
      <c r="A8" s="12" t="s">
        <v>56</v>
      </c>
      <c r="B8" s="12"/>
      <c r="C8" s="12"/>
      <c r="D8" s="12"/>
      <c r="E8" s="12"/>
      <c r="F8" s="12"/>
      <c r="G8" s="12"/>
      <c r="I8" s="6"/>
    </row>
    <row r="9" spans="1:9" ht="15.6" customHeight="1" x14ac:dyDescent="0.3">
      <c r="A9" s="7" t="s">
        <v>55</v>
      </c>
      <c r="B9" s="3">
        <v>810432</v>
      </c>
      <c r="C9" s="3">
        <v>459199</v>
      </c>
      <c r="D9" s="3">
        <v>234763</v>
      </c>
      <c r="E9" s="3">
        <v>90601</v>
      </c>
      <c r="F9" s="3">
        <v>2879</v>
      </c>
      <c r="G9" s="3">
        <v>22990</v>
      </c>
      <c r="I9" s="13"/>
    </row>
    <row r="10" spans="1:9" ht="15.6" customHeight="1" x14ac:dyDescent="0.3">
      <c r="A10" s="7" t="s">
        <v>54</v>
      </c>
      <c r="B10" s="6">
        <f>SUM(C10:G10)</f>
        <v>1</v>
      </c>
      <c r="C10" s="6">
        <f>IF($B9=0,0,C9/$B9)</f>
        <v>0.56661015359709388</v>
      </c>
      <c r="D10" s="6">
        <f>IF($B9=0,0,D9/$B9)</f>
        <v>0.2896763701334597</v>
      </c>
      <c r="E10" s="6">
        <f>IF($B9=0,0,E9/$B9)</f>
        <v>0.11179346323935876</v>
      </c>
      <c r="F10" s="6">
        <f>IF($B9=0,0,F9/$B9)</f>
        <v>3.5524263602621812E-3</v>
      </c>
      <c r="G10" s="6">
        <f>IF($B9=0,0,G9/$B9)</f>
        <v>2.8367586669825477E-2</v>
      </c>
    </row>
    <row r="11" spans="1:9" ht="15.6" customHeight="1" x14ac:dyDescent="0.3">
      <c r="A11" s="7" t="s">
        <v>7</v>
      </c>
      <c r="B11" s="10"/>
      <c r="C11" s="10">
        <f>IF(OR(C$7=0,C9=0),"~",((C9/SUM($C$9:$G$9))/C$7))</f>
        <v>0.90081046950182964</v>
      </c>
      <c r="D11" s="10">
        <f>IF(OR(D$7=0,D9=0),"~",((D9/SUM($C$9:$G$9))/D$7))</f>
        <v>1.5117626447080896</v>
      </c>
      <c r="E11" s="10">
        <f>IF(OR(E$7=0,E9=0),"~",((E9/SUM($C$9:$G$9))/E$7))</f>
        <v>1.1340135861505973</v>
      </c>
      <c r="F11" s="10">
        <f>IF(OR(F$7=0,F9=0),"~",((F9/SUM($C$9:$G$9))/F$7))</f>
        <v>1.2062612660432226</v>
      </c>
      <c r="G11" s="10">
        <f>IF(OR(G$7=0,G9=0),"~",((G9/SUM($C$9:$G$9))/G$7))</f>
        <v>0.3717467475027888</v>
      </c>
    </row>
    <row r="12" spans="1:9" ht="15.6" customHeight="1" x14ac:dyDescent="0.3">
      <c r="A12" s="12" t="s">
        <v>32</v>
      </c>
      <c r="B12" s="12"/>
      <c r="C12" s="12"/>
      <c r="D12" s="12"/>
      <c r="E12" s="12"/>
      <c r="F12" s="12"/>
      <c r="G12" s="12"/>
    </row>
    <row r="13" spans="1:9" ht="15.6" customHeight="1" x14ac:dyDescent="0.3">
      <c r="A13" s="7" t="s">
        <v>31</v>
      </c>
      <c r="B13" s="3">
        <v>705303</v>
      </c>
      <c r="C13" s="3">
        <v>399636</v>
      </c>
      <c r="D13" s="3">
        <v>201485</v>
      </c>
      <c r="E13" s="3">
        <v>80379</v>
      </c>
      <c r="F13" s="3">
        <v>2622</v>
      </c>
      <c r="G13" s="3">
        <v>21181</v>
      </c>
    </row>
    <row r="14" spans="1:9" ht="15.6" customHeight="1" x14ac:dyDescent="0.3">
      <c r="A14" s="7" t="s">
        <v>30</v>
      </c>
      <c r="B14" s="6">
        <f>SUM(C14:G14)</f>
        <v>0.99999999999999989</v>
      </c>
      <c r="C14" s="6">
        <f>IF($B13=0,0,C13/$B13)</f>
        <v>0.56661605012313854</v>
      </c>
      <c r="D14" s="6">
        <f>IF($B13=0,0,D13/$B13)</f>
        <v>0.28567154825656493</v>
      </c>
      <c r="E14" s="6">
        <f>IF($B13=0,0,E13/$B13)</f>
        <v>0.11396378577717661</v>
      </c>
      <c r="F14" s="6">
        <f>IF($B13=0,0,F13/$B13)</f>
        <v>3.7175511801310927E-3</v>
      </c>
      <c r="G14" s="6">
        <f>IF($B13=0,0,G13/$B13)</f>
        <v>3.0031064662988816E-2</v>
      </c>
    </row>
    <row r="15" spans="1:9" ht="15.6" customHeight="1" x14ac:dyDescent="0.3">
      <c r="A15" s="5" t="s">
        <v>7</v>
      </c>
      <c r="B15" s="4"/>
      <c r="C15" s="4">
        <f>IF(OR(C$10=0,C13=0),"~",C14/C$10)</f>
        <v>1.000010406672043</v>
      </c>
      <c r="D15" s="4">
        <f>IF(OR(D$10=0,D13=0),"~",D14/D$10)</f>
        <v>0.98617484099566122</v>
      </c>
      <c r="E15" s="4">
        <f>IF(OR(E$10=0,E13=0),"~",E14/E$10)</f>
        <v>1.0194136801466738</v>
      </c>
      <c r="F15" s="4">
        <f>IF(OR(F$10=0,F13=0),"~",F14/F$10)</f>
        <v>1.0464822639861069</v>
      </c>
      <c r="G15" s="4">
        <f>IF(OR(G$10=0,G13=0),"~",G14/G$10)</f>
        <v>1.0586400955613464</v>
      </c>
    </row>
    <row r="16" spans="1:9" ht="15.6" customHeight="1" x14ac:dyDescent="0.3">
      <c r="A16" s="7" t="s">
        <v>29</v>
      </c>
      <c r="B16" s="3">
        <v>84587</v>
      </c>
      <c r="C16" s="3">
        <v>48552</v>
      </c>
      <c r="D16" s="3">
        <v>26677</v>
      </c>
      <c r="E16" s="3">
        <v>7648</v>
      </c>
      <c r="F16" s="3">
        <v>223</v>
      </c>
      <c r="G16" s="3">
        <v>1487</v>
      </c>
    </row>
    <row r="17" spans="1:7" ht="15.6" customHeight="1" x14ac:dyDescent="0.3">
      <c r="A17" s="7" t="s">
        <v>28</v>
      </c>
      <c r="B17" s="6">
        <f>SUM(C17:G17)</f>
        <v>1</v>
      </c>
      <c r="C17" s="6">
        <f>IF($B16=0,0,C16/$B16)</f>
        <v>0.5739889108255406</v>
      </c>
      <c r="D17" s="6">
        <f>IF($B16=0,0,D16/$B16)</f>
        <v>0.31537943182758582</v>
      </c>
      <c r="E17" s="6">
        <f>IF($B16=0,0,E16/$B16)</f>
        <v>9.0415784931490661E-2</v>
      </c>
      <c r="F17" s="6">
        <f>IF($B16=0,0,F16/$B16)</f>
        <v>2.6363389173277218E-3</v>
      </c>
      <c r="G17" s="6">
        <f>IF($B16=0,0,G16/$B16)</f>
        <v>1.7579533498055258E-2</v>
      </c>
    </row>
    <row r="18" spans="1:7" ht="15.6" customHeight="1" x14ac:dyDescent="0.3">
      <c r="A18" s="5" t="s">
        <v>7</v>
      </c>
      <c r="B18" s="4"/>
      <c r="C18" s="4">
        <f>IF(OR(C$10=0,C16=0),"~",C17/C$10)</f>
        <v>1.0130226350191627</v>
      </c>
      <c r="D18" s="4">
        <f>IF(OR(D$10=0,D16=0),"~",D17/D$10)</f>
        <v>1.088730267098708</v>
      </c>
      <c r="E18" s="4">
        <f>IF(OR(E$10=0,E16=0),"~",E17/E$10)</f>
        <v>0.80877523883398461</v>
      </c>
      <c r="F18" s="4">
        <f>IF(OR(F$10=0,F16=0),"~",F17/F$10)</f>
        <v>0.74212345309056627</v>
      </c>
      <c r="G18" s="4">
        <f>IF(OR(G$10=0,G16=0),"~",G17/G$10)</f>
        <v>0.61970493657659498</v>
      </c>
    </row>
    <row r="19" spans="1:7" ht="15.6" customHeight="1" x14ac:dyDescent="0.3">
      <c r="A19" s="7" t="s">
        <v>27</v>
      </c>
      <c r="B19" s="3">
        <v>3183</v>
      </c>
      <c r="C19" s="3">
        <v>1601</v>
      </c>
      <c r="D19" s="3">
        <v>959</v>
      </c>
      <c r="E19" s="3">
        <v>522</v>
      </c>
      <c r="F19" s="3">
        <v>11</v>
      </c>
      <c r="G19" s="3">
        <v>90</v>
      </c>
    </row>
    <row r="20" spans="1:7" ht="15.6" customHeight="1" x14ac:dyDescent="0.3">
      <c r="A20" s="7" t="s">
        <v>26</v>
      </c>
      <c r="B20" s="6">
        <f>SUM(C20:G20)</f>
        <v>1</v>
      </c>
      <c r="C20" s="6">
        <f>IF($B19=0,0,C19/$B19)</f>
        <v>0.50298460571787618</v>
      </c>
      <c r="D20" s="6">
        <f>IF($B19=0,0,D19/$B19)</f>
        <v>0.30128809299403081</v>
      </c>
      <c r="E20" s="6">
        <f>IF($B19=0,0,E19/$B19)</f>
        <v>0.16399622997172478</v>
      </c>
      <c r="F20" s="6">
        <f>IF($B19=0,0,F19/$B19)</f>
        <v>3.4558592522777255E-3</v>
      </c>
      <c r="G20" s="6">
        <f>IF($B19=0,0,G19/$B19)</f>
        <v>2.827521206409048E-2</v>
      </c>
    </row>
    <row r="21" spans="1:7" ht="15.6" customHeight="1" x14ac:dyDescent="0.3">
      <c r="A21" s="5" t="s">
        <v>7</v>
      </c>
      <c r="B21" s="4"/>
      <c r="C21" s="4">
        <f>IF(OR(C$10=0,C19=0),"~",C20/C$10)</f>
        <v>0.88770842266892969</v>
      </c>
      <c r="D21" s="4">
        <f>IF(OR(D$10=0,D19=0),"~",D20/D$10)</f>
        <v>1.0400851572919854</v>
      </c>
      <c r="E21" s="4">
        <f>IF(OR(E$10=0,E19=0),"~",E20/E$10)</f>
        <v>1.4669572372097974</v>
      </c>
      <c r="F21" s="4">
        <f>IF(OR(F$10=0,F19=0),"~",F20/F$10)</f>
        <v>0.97281657712467584</v>
      </c>
      <c r="G21" s="4">
        <f>IF(OR(G$10=0,G19=0),"~",G20/G$10)</f>
        <v>0.99674365652566232</v>
      </c>
    </row>
    <row r="22" spans="1:7" ht="15.6" customHeight="1" x14ac:dyDescent="0.3">
      <c r="A22" s="7" t="s">
        <v>25</v>
      </c>
      <c r="B22" s="3">
        <v>17359</v>
      </c>
      <c r="C22" s="3">
        <v>9410</v>
      </c>
      <c r="D22" s="3">
        <v>5642</v>
      </c>
      <c r="E22" s="3">
        <v>2052</v>
      </c>
      <c r="F22" s="3">
        <v>23</v>
      </c>
      <c r="G22" s="3">
        <v>232</v>
      </c>
    </row>
    <row r="23" spans="1:7" ht="15.6" customHeight="1" x14ac:dyDescent="0.3">
      <c r="A23" s="7" t="s">
        <v>24</v>
      </c>
      <c r="B23" s="6">
        <f>SUM(C23:G23)</f>
        <v>0.99999999999999989</v>
      </c>
      <c r="C23" s="6">
        <f>IF($B22=0,0,C22/$B22)</f>
        <v>0.54208191716112675</v>
      </c>
      <c r="D23" s="6">
        <f>IF($B22=0,0,D22/$B22)</f>
        <v>0.32501872227662881</v>
      </c>
      <c r="E23" s="6">
        <f>IF($B22=0,0,E22/$B22)</f>
        <v>0.11820957428423297</v>
      </c>
      <c r="F23" s="6">
        <f>IF($B22=0,0,F22/$B22)</f>
        <v>1.3249611152716171E-3</v>
      </c>
      <c r="G23" s="6">
        <f>IF($B22=0,0,G22/$B22)</f>
        <v>1.3364825162739789E-2</v>
      </c>
    </row>
    <row r="24" spans="1:7" ht="15.6" customHeight="1" x14ac:dyDescent="0.3">
      <c r="A24" s="7" t="s">
        <v>7</v>
      </c>
      <c r="B24" s="10"/>
      <c r="C24" s="10">
        <f>IF(OR(C$10=0,C22=0),"~",C23/C$10)</f>
        <v>0.95671055966743457</v>
      </c>
      <c r="D24" s="10">
        <f>IF(OR(D$10=0,D22=0),"~",D23/D$10)</f>
        <v>1.1220063346101934</v>
      </c>
      <c r="E24" s="10">
        <f>IF(OR(E$10=0,E22=0),"~",E23/E$10)</f>
        <v>1.0573925420946733</v>
      </c>
      <c r="F24" s="10">
        <f>IF(OR(F$10=0,F22=0),"~",F23/F$10)</f>
        <v>0.37297356254665059</v>
      </c>
      <c r="G24" s="10">
        <f>IF(OR(G$10=0,G22=0),"~",G23/G$10)</f>
        <v>0.47113014294430328</v>
      </c>
    </row>
    <row r="25" spans="1:7" ht="15.6" customHeight="1" x14ac:dyDescent="0.3">
      <c r="A25" s="11" t="s">
        <v>23</v>
      </c>
      <c r="B25" s="9"/>
      <c r="C25" s="9"/>
      <c r="D25" s="9"/>
      <c r="E25" s="9"/>
      <c r="F25" s="9"/>
      <c r="G25" s="9"/>
    </row>
    <row r="26" spans="1:7" ht="15.6" customHeight="1" x14ac:dyDescent="0.3">
      <c r="A26" s="7" t="s">
        <v>22</v>
      </c>
      <c r="B26" s="3">
        <v>285483</v>
      </c>
      <c r="C26" s="3">
        <v>168161</v>
      </c>
      <c r="D26" s="3">
        <v>83951</v>
      </c>
      <c r="E26" s="3">
        <v>24317</v>
      </c>
      <c r="F26" s="3">
        <v>918</v>
      </c>
      <c r="G26" s="3">
        <v>8136</v>
      </c>
    </row>
    <row r="27" spans="1:7" ht="15.6" customHeight="1" x14ac:dyDescent="0.3">
      <c r="A27" s="7" t="s">
        <v>21</v>
      </c>
      <c r="B27" s="6">
        <f>SUM(C27:G27)</f>
        <v>1</v>
      </c>
      <c r="C27" s="6">
        <f>IF($B26=0,0,C26/$B26)</f>
        <v>0.5890403281456339</v>
      </c>
      <c r="D27" s="6">
        <f>IF($B26=0,0,D26/$B26)</f>
        <v>0.29406654686969103</v>
      </c>
      <c r="E27" s="6">
        <f>IF($B26=0,0,E26/$B26)</f>
        <v>8.517845195685908E-2</v>
      </c>
      <c r="F27" s="6">
        <f>IF($B26=0,0,F26/$B26)</f>
        <v>3.2156030306533137E-3</v>
      </c>
      <c r="G27" s="6">
        <f>IF($B26=0,0,G26/$B26)</f>
        <v>2.8499069997162702E-2</v>
      </c>
    </row>
    <row r="28" spans="1:7" ht="15.6" customHeight="1" x14ac:dyDescent="0.3">
      <c r="A28" s="5" t="s">
        <v>7</v>
      </c>
      <c r="B28" s="4"/>
      <c r="C28" s="4">
        <f>IF(OR(C$10=0,C26=0),"~",C27/C$10)</f>
        <v>1.0395866088988051</v>
      </c>
      <c r="D28" s="4">
        <f>IF(OR(D$10=0,D26=0),"~",D27/D$10)</f>
        <v>1.0151554534262104</v>
      </c>
      <c r="E28" s="4">
        <f>IF(OR(E$10=0,E26=0),"~",E27/E$10)</f>
        <v>0.76192694535712868</v>
      </c>
      <c r="F28" s="4">
        <f>IF(OR(F$10=0,F26=0),"~",F27/F$10)</f>
        <v>0.90518499317069334</v>
      </c>
      <c r="G28" s="4">
        <f>IF(OR(G$10=0,G26=0),"~",G27/G$10)</f>
        <v>1.0046349845994156</v>
      </c>
    </row>
    <row r="29" spans="1:7" ht="15.6" customHeight="1" x14ac:dyDescent="0.3">
      <c r="A29" s="8" t="s">
        <v>20</v>
      </c>
      <c r="B29" s="3">
        <v>488922</v>
      </c>
      <c r="C29" s="3">
        <v>274110</v>
      </c>
      <c r="D29" s="3">
        <v>137174</v>
      </c>
      <c r="E29" s="3">
        <v>61542</v>
      </c>
      <c r="F29" s="3">
        <v>1888</v>
      </c>
      <c r="G29" s="3">
        <v>14208</v>
      </c>
    </row>
    <row r="30" spans="1:7" ht="15.6" customHeight="1" x14ac:dyDescent="0.3">
      <c r="A30" s="8" t="s">
        <v>19</v>
      </c>
      <c r="B30" s="6">
        <f>SUM(C30:G30)</f>
        <v>1</v>
      </c>
      <c r="C30" s="6">
        <f>IF($B29=0,0,C29/$B29)</f>
        <v>0.56064157472971143</v>
      </c>
      <c r="D30" s="6">
        <f>IF($B29=0,0,D29/$B29)</f>
        <v>0.28056417997144739</v>
      </c>
      <c r="E30" s="6">
        <f>IF($B29=0,0,E29/$B29)</f>
        <v>0.12587283861229398</v>
      </c>
      <c r="F30" s="6">
        <f>IF($B29=0,0,F29/$B29)</f>
        <v>3.8615566491178553E-3</v>
      </c>
      <c r="G30" s="6">
        <f>IF($B29=0,0,G29/$B29)</f>
        <v>2.9059850037429284E-2</v>
      </c>
    </row>
    <row r="31" spans="1:7" ht="15.6" customHeight="1" x14ac:dyDescent="0.3">
      <c r="A31" s="5" t="s">
        <v>7</v>
      </c>
      <c r="B31" s="4"/>
      <c r="C31" s="4">
        <f>IF(OR(C$10=0,C29=0),"~",C30/C$10)</f>
        <v>0.98946616323500158</v>
      </c>
      <c r="D31" s="4">
        <f>IF(OR(D$10=0,D29=0),"~",D30/D$10)</f>
        <v>0.96854355031508388</v>
      </c>
      <c r="E31" s="4">
        <f>IF(OR(E$10=0,E29=0),"~",E30/E$10)</f>
        <v>1.125940953656567</v>
      </c>
      <c r="F31" s="4">
        <f>IF(OR(F$10=0,F29=0),"~",F30/F$10)</f>
        <v>1.0870194783806466</v>
      </c>
      <c r="G31" s="4">
        <f>IF(OR(G$10=0,G29=0),"~",G30/G$10)</f>
        <v>1.0244033225547582</v>
      </c>
    </row>
    <row r="32" spans="1:7" ht="15.6" customHeight="1" x14ac:dyDescent="0.3">
      <c r="A32" s="7" t="s">
        <v>18</v>
      </c>
      <c r="B32" s="3">
        <v>9366</v>
      </c>
      <c r="C32" s="3">
        <v>3703</v>
      </c>
      <c r="D32" s="3">
        <v>3733</v>
      </c>
      <c r="E32" s="3">
        <v>1772</v>
      </c>
      <c r="F32" s="3">
        <v>10</v>
      </c>
      <c r="G32" s="3">
        <v>148</v>
      </c>
    </row>
    <row r="33" spans="1:7" ht="15.6" customHeight="1" x14ac:dyDescent="0.3">
      <c r="A33" s="7" t="s">
        <v>17</v>
      </c>
      <c r="B33" s="6">
        <f>SUM(C33:G33)</f>
        <v>1</v>
      </c>
      <c r="C33" s="6">
        <f>IF($B32=0,0,C32/$B32)</f>
        <v>0.39536621823617341</v>
      </c>
      <c r="D33" s="6">
        <f>IF($B32=0,0,D32/$B32)</f>
        <v>0.39856929318812728</v>
      </c>
      <c r="E33" s="6">
        <f>IF($B32=0,0,E32/$B32)</f>
        <v>0.18919496049540893</v>
      </c>
      <c r="F33" s="6">
        <f>IF($B32=0,0,F32/$B32)</f>
        <v>1.0676916506512919E-3</v>
      </c>
      <c r="G33" s="6">
        <f>IF($B32=0,0,G32/$B32)</f>
        <v>1.5801836429639119E-2</v>
      </c>
    </row>
    <row r="34" spans="1:7" ht="15.6" customHeight="1" x14ac:dyDescent="0.3">
      <c r="A34" s="5" t="s">
        <v>7</v>
      </c>
      <c r="B34" s="4"/>
      <c r="C34" s="4">
        <f>IF(OR(C$10=0,C32=0),"~",C33/C$10)</f>
        <v>0.69777467933854054</v>
      </c>
      <c r="D34" s="4">
        <f>IF(OR(D$10=0,D32=0),"~",D33/D$10)</f>
        <v>1.3759123431590172</v>
      </c>
      <c r="E34" s="4">
        <f>IF(OR(E$10=0,E32=0),"~",E33/E$10)</f>
        <v>1.6923615658129076</v>
      </c>
      <c r="F34" s="4">
        <f>IF(OR(F$10=0,F32=0),"~",F33/F$10)</f>
        <v>0.30055278910060013</v>
      </c>
      <c r="G34" s="4">
        <f>IF(OR(G$10=0,G32=0),"~",G33/G$10)</f>
        <v>0.5570384472094515</v>
      </c>
    </row>
    <row r="35" spans="1:7" ht="15.6" customHeight="1" x14ac:dyDescent="0.3">
      <c r="A35" s="8" t="s">
        <v>16</v>
      </c>
      <c r="B35" s="3">
        <v>26661</v>
      </c>
      <c r="C35" s="3">
        <v>13225</v>
      </c>
      <c r="D35" s="3">
        <v>9905</v>
      </c>
      <c r="E35" s="3">
        <v>2970</v>
      </c>
      <c r="F35" s="3">
        <v>63</v>
      </c>
      <c r="G35" s="3">
        <v>498</v>
      </c>
    </row>
    <row r="36" spans="1:7" ht="15.6" customHeight="1" x14ac:dyDescent="0.3">
      <c r="A36" s="8" t="s">
        <v>15</v>
      </c>
      <c r="B36" s="6">
        <f>SUM(C36:G36)</f>
        <v>0.99999999999999989</v>
      </c>
      <c r="C36" s="6">
        <f>IF($B35=0,0,C35/$B35)</f>
        <v>0.4960429091181876</v>
      </c>
      <c r="D36" s="6">
        <f>IF($B35=0,0,D35/$B35)</f>
        <v>0.37151644724503957</v>
      </c>
      <c r="E36" s="6">
        <f>IF($B35=0,0,E35/$B35)</f>
        <v>0.11139867221784629</v>
      </c>
      <c r="F36" s="6">
        <f>IF($B35=0,0,F35/$B35)</f>
        <v>2.3630021379543154E-3</v>
      </c>
      <c r="G36" s="6">
        <f>IF($B35=0,0,G35/$B35)</f>
        <v>1.8678969280972207E-2</v>
      </c>
    </row>
    <row r="37" spans="1:7" ht="15.6" customHeight="1" x14ac:dyDescent="0.3">
      <c r="A37" s="7" t="s">
        <v>7</v>
      </c>
      <c r="B37" s="10"/>
      <c r="C37" s="10">
        <f>IF(OR(C$10=0,C35=0),"~",C36/C$10)</f>
        <v>0.87545714803924013</v>
      </c>
      <c r="D37" s="10">
        <f>IF(OR(D$10=0,D35=0),"~",D36/D$10)</f>
        <v>1.2825224476331103</v>
      </c>
      <c r="E37" s="10">
        <f>IF(OR(E$10=0,E35=0),"~",E36/E$10)</f>
        <v>0.9964685679280979</v>
      </c>
      <c r="F37" s="10">
        <f>IF(OR(F$10=0,F35=0),"~",F36/F$10)</f>
        <v>0.66517976681715585</v>
      </c>
      <c r="G37" s="10">
        <f>IF(OR(G$10=0,G35=0),"~",G36/G$10)</f>
        <v>0.65846169779542707</v>
      </c>
    </row>
    <row r="38" spans="1:7" ht="15.6" customHeight="1" x14ac:dyDescent="0.3">
      <c r="A38" s="9" t="s">
        <v>14</v>
      </c>
      <c r="B38" s="9"/>
      <c r="C38" s="9"/>
      <c r="D38" s="9"/>
      <c r="E38" s="9"/>
      <c r="F38" s="9"/>
      <c r="G38" s="9"/>
    </row>
    <row r="39" spans="1:7" ht="15.6" customHeight="1" x14ac:dyDescent="0.3">
      <c r="A39" s="8" t="s">
        <v>13</v>
      </c>
      <c r="B39" s="3">
        <v>15969</v>
      </c>
      <c r="C39" s="3">
        <v>7744</v>
      </c>
      <c r="D39" s="3">
        <v>5668</v>
      </c>
      <c r="E39" s="3">
        <v>2358</v>
      </c>
      <c r="F39" s="3">
        <v>21</v>
      </c>
      <c r="G39" s="3">
        <v>178</v>
      </c>
    </row>
    <row r="40" spans="1:7" ht="15.6" customHeight="1" x14ac:dyDescent="0.3">
      <c r="A40" s="8" t="s">
        <v>12</v>
      </c>
      <c r="B40" s="6">
        <f>SUM(C40:G40)</f>
        <v>1</v>
      </c>
      <c r="C40" s="6">
        <f>IF($B39=0,0,C39/$B39)</f>
        <v>0.48493957041768426</v>
      </c>
      <c r="D40" s="6">
        <f>IF($B39=0,0,D39/$B39)</f>
        <v>0.35493769177781953</v>
      </c>
      <c r="E40" s="6">
        <f>IF($B39=0,0,E39/$B39)</f>
        <v>0.14766109336840127</v>
      </c>
      <c r="F40" s="6">
        <f>IF($B39=0,0,F39/$B39)</f>
        <v>1.3150479053165509E-3</v>
      </c>
      <c r="G40" s="6">
        <f>IF($B39=0,0,G39/$B39)</f>
        <v>1.1146596530778383E-2</v>
      </c>
    </row>
    <row r="41" spans="1:7" ht="15.6" customHeight="1" x14ac:dyDescent="0.3">
      <c r="A41" s="5" t="s">
        <v>7</v>
      </c>
      <c r="B41" s="4"/>
      <c r="C41" s="4">
        <f>IF(OR(C$10=0,C39=0),"~",C40/C$10)</f>
        <v>0.85586106662415362</v>
      </c>
      <c r="D41" s="4">
        <f>IF(OR(D$10=0,D39=0),"~",D40/D$10)</f>
        <v>1.2252904564300244</v>
      </c>
      <c r="E41" s="4">
        <f>IF(OR(E$10=0,E39=0),"~",E40/E$10)</f>
        <v>1.3208383485915187</v>
      </c>
      <c r="F41" s="4">
        <f>IF(OR(F$10=0,F39=0),"~",F40/F$10)</f>
        <v>0.37018301632563494</v>
      </c>
      <c r="G41" s="4">
        <f>IF(OR(G$10=0,G39=0),"~",G40/G$10)</f>
        <v>0.39293425487741568</v>
      </c>
    </row>
    <row r="42" spans="1:7" ht="15.6" customHeight="1" x14ac:dyDescent="0.3">
      <c r="A42" s="8" t="s">
        <v>11</v>
      </c>
      <c r="B42" s="3">
        <v>897</v>
      </c>
      <c r="C42" s="3">
        <v>424</v>
      </c>
      <c r="D42" s="3">
        <v>334</v>
      </c>
      <c r="E42" s="3">
        <v>113</v>
      </c>
      <c r="F42" s="3">
        <v>2</v>
      </c>
      <c r="G42" s="3">
        <v>24</v>
      </c>
    </row>
    <row r="43" spans="1:7" ht="15.6" customHeight="1" x14ac:dyDescent="0.3">
      <c r="A43" s="8" t="s">
        <v>10</v>
      </c>
      <c r="B43" s="6">
        <f>SUM(C43:G43)</f>
        <v>1.0000000000000002</v>
      </c>
      <c r="C43" s="6">
        <f>IF($B42=0,0,C42/$B42)</f>
        <v>0.47268673355629875</v>
      </c>
      <c r="D43" s="6">
        <f>IF($B42=0,0,D42/$B42)</f>
        <v>0.37235228539576365</v>
      </c>
      <c r="E43" s="6">
        <f>IF($B42=0,0,E42/$B42)</f>
        <v>0.12597547380156077</v>
      </c>
      <c r="F43" s="6">
        <f>IF($B42=0,0,F42/$B42)</f>
        <v>2.229654403567447E-3</v>
      </c>
      <c r="G43" s="6">
        <f>IF($B42=0,0,G42/$B42)</f>
        <v>2.6755852842809364E-2</v>
      </c>
    </row>
    <row r="44" spans="1:7" ht="15.6" customHeight="1" x14ac:dyDescent="0.3">
      <c r="A44" s="5" t="s">
        <v>7</v>
      </c>
      <c r="B44" s="4"/>
      <c r="C44" s="4">
        <f>IF(OR(C$10=0,C42=0),"~",C43/C$10)</f>
        <v>0.8342362567198498</v>
      </c>
      <c r="D44" s="4">
        <f>IF(OR(D$10=0,D42=0),"~",D43/D$10)</f>
        <v>1.2854078681813552</v>
      </c>
      <c r="E44" s="4">
        <f>IF(OR(E$10=0,E42=0),"~",E43/E$10)</f>
        <v>1.1268590322838212</v>
      </c>
      <c r="F44" s="4">
        <f>IF(OR(F$10=0,F42=0),"~",F43/F$10)</f>
        <v>0.62764268065021644</v>
      </c>
      <c r="G44" s="4">
        <f>IF(OR(G$10=0,G42=0),"~",G43/G$10)</f>
        <v>0.94318396394535353</v>
      </c>
    </row>
    <row r="45" spans="1:7" ht="15.6" customHeight="1" x14ac:dyDescent="0.3">
      <c r="A45" s="7" t="s">
        <v>9</v>
      </c>
      <c r="B45" s="3">
        <v>769</v>
      </c>
      <c r="C45" s="3">
        <v>354</v>
      </c>
      <c r="D45" s="3">
        <v>309</v>
      </c>
      <c r="E45" s="3">
        <v>83</v>
      </c>
      <c r="F45" s="3">
        <v>2</v>
      </c>
      <c r="G45" s="3">
        <v>21</v>
      </c>
    </row>
    <row r="46" spans="1:7" ht="15.6" customHeight="1" x14ac:dyDescent="0.3">
      <c r="A46" s="7" t="s">
        <v>8</v>
      </c>
      <c r="B46" s="6">
        <f>SUM(C46:G46)</f>
        <v>0.99999999999999989</v>
      </c>
      <c r="C46" s="6">
        <f>IF($B45=0,0,C45/$B45)</f>
        <v>0.46033810143042914</v>
      </c>
      <c r="D46" s="6">
        <f>IF($B45=0,0,D45/$B45)</f>
        <v>0.40182054616384916</v>
      </c>
      <c r="E46" s="6">
        <f>IF($B45=0,0,E45/$B45)</f>
        <v>0.10793237971391417</v>
      </c>
      <c r="F46" s="6">
        <f>IF($B45=0,0,F45/$B45)</f>
        <v>2.6007802340702211E-3</v>
      </c>
      <c r="G46" s="6">
        <f>IF($B45=0,0,G45/$B45)</f>
        <v>2.7308192457737322E-2</v>
      </c>
    </row>
    <row r="47" spans="1:7" ht="15.6" customHeight="1" x14ac:dyDescent="0.3">
      <c r="A47" s="5" t="s">
        <v>7</v>
      </c>
      <c r="B47" s="4"/>
      <c r="C47" s="4">
        <f>IF(OR(C$10=0,C45=0),"~",C46/C$10)</f>
        <v>0.81244237948790299</v>
      </c>
      <c r="D47" s="4">
        <f>IF(OR(D$10=0,D45=0),"~",D46/D$10)</f>
        <v>1.3871360856210757</v>
      </c>
      <c r="E47" s="4">
        <f>IF(OR(E$10=0,E45=0),"~",E46/E$10)</f>
        <v>0.96546234982292567</v>
      </c>
      <c r="F47" s="4">
        <f>IF(OR(F$10=0,F45=0),"~",F46/F$10)</f>
        <v>0.73211376403542805</v>
      </c>
      <c r="G47" s="4">
        <f>IF(OR(G$10=0,G45=0),"~",G46/G$10)</f>
        <v>0.96265476424136465</v>
      </c>
    </row>
    <row r="48" spans="1:7" s="2" customFormat="1" x14ac:dyDescent="0.3">
      <c r="A48" s="2" t="s">
        <v>6</v>
      </c>
      <c r="B48" s="3"/>
    </row>
    <row r="49" spans="1:1" s="2" customFormat="1" ht="12" x14ac:dyDescent="0.25">
      <c r="A49" s="2" t="s">
        <v>45</v>
      </c>
    </row>
    <row r="50" spans="1:1" x14ac:dyDescent="0.3">
      <c r="A50" s="2" t="s">
        <v>46</v>
      </c>
    </row>
    <row r="51" spans="1:1" x14ac:dyDescent="0.3">
      <c r="A51" s="2" t="s">
        <v>47</v>
      </c>
    </row>
    <row r="52" spans="1:1" x14ac:dyDescent="0.3">
      <c r="A52" s="2" t="s">
        <v>48</v>
      </c>
    </row>
    <row r="53" spans="1:1" x14ac:dyDescent="0.3">
      <c r="A53" s="2" t="s">
        <v>1</v>
      </c>
    </row>
    <row r="54" spans="1:1" x14ac:dyDescent="0.3">
      <c r="A54" s="2" t="s">
        <v>0</v>
      </c>
    </row>
    <row r="55" spans="1:1" x14ac:dyDescent="0.3">
      <c r="A55" s="2"/>
    </row>
  </sheetData>
  <mergeCells count="2">
    <mergeCell ref="A1:G1"/>
    <mergeCell ref="A2:G2"/>
  </mergeCells>
  <printOptions horizontalCentered="1"/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AC68-1084-453D-B084-5CE25D6E866A}">
  <sheetPr>
    <pageSetUpPr fitToPage="1"/>
  </sheetPr>
  <dimension ref="A1:I55"/>
  <sheetViews>
    <sheetView showGridLines="0" tabSelected="1" workbookViewId="0">
      <selection activeCell="I10" sqref="I10"/>
    </sheetView>
  </sheetViews>
  <sheetFormatPr defaultColWidth="8.88671875" defaultRowHeight="13.8" x14ac:dyDescent="0.3"/>
  <cols>
    <col min="1" max="1" width="43.109375" style="1" bestFit="1" customWidth="1"/>
    <col min="2" max="2" width="9" style="1" bestFit="1" customWidth="1"/>
    <col min="3" max="4" width="10.33203125" style="1" customWidth="1"/>
    <col min="5" max="5" width="9.5546875" style="1" customWidth="1"/>
    <col min="6" max="6" width="11.88671875" style="1" customWidth="1"/>
    <col min="7" max="7" width="11.44140625" style="1" customWidth="1"/>
    <col min="8" max="8" width="14.6640625" style="1" customWidth="1"/>
    <col min="9" max="9" width="20" style="1" bestFit="1" customWidth="1"/>
    <col min="10" max="16384" width="8.88671875" style="1"/>
  </cols>
  <sheetData>
    <row r="1" spans="1:9" s="16" customFormat="1" ht="18" x14ac:dyDescent="0.35">
      <c r="A1" s="20" t="s">
        <v>61</v>
      </c>
      <c r="B1" s="21"/>
      <c r="C1" s="21"/>
      <c r="D1" s="21"/>
      <c r="E1" s="21"/>
      <c r="F1" s="21"/>
      <c r="G1" s="21"/>
      <c r="H1" s="19"/>
    </row>
    <row r="2" spans="1:9" s="16" customFormat="1" ht="18" x14ac:dyDescent="0.35">
      <c r="A2" s="22" t="s">
        <v>44</v>
      </c>
      <c r="B2" s="21"/>
      <c r="C2" s="21"/>
      <c r="D2" s="21"/>
      <c r="E2" s="21"/>
      <c r="F2" s="21"/>
      <c r="G2" s="21"/>
    </row>
    <row r="3" spans="1:9" s="16" customFormat="1" ht="18" x14ac:dyDescent="0.35">
      <c r="A3" s="18"/>
      <c r="B3" s="17"/>
      <c r="C3" s="17"/>
      <c r="D3" s="17"/>
      <c r="E3" s="17"/>
      <c r="F3" s="17"/>
      <c r="G3" s="17"/>
    </row>
    <row r="4" spans="1:9" ht="41.4" x14ac:dyDescent="0.3">
      <c r="A4" s="14"/>
      <c r="B4" s="15" t="s">
        <v>42</v>
      </c>
      <c r="C4" s="15" t="s">
        <v>41</v>
      </c>
      <c r="D4" s="15" t="s">
        <v>40</v>
      </c>
      <c r="E4" s="15" t="s">
        <v>39</v>
      </c>
      <c r="F4" s="15" t="s">
        <v>38</v>
      </c>
      <c r="G4" s="15" t="s">
        <v>37</v>
      </c>
      <c r="H4" s="14"/>
      <c r="I4" s="14"/>
    </row>
    <row r="5" spans="1:9" x14ac:dyDescent="0.3">
      <c r="A5" s="12" t="s">
        <v>36</v>
      </c>
      <c r="B5" s="12"/>
      <c r="C5" s="12"/>
      <c r="D5" s="12"/>
      <c r="E5" s="12"/>
      <c r="F5" s="12"/>
      <c r="G5" s="12"/>
      <c r="H5" s="14"/>
      <c r="I5" s="14"/>
    </row>
    <row r="6" spans="1:9" ht="15.6" customHeight="1" x14ac:dyDescent="0.3">
      <c r="A6" s="7" t="s">
        <v>52</v>
      </c>
      <c r="B6" s="3">
        <v>6445185</v>
      </c>
      <c r="C6" s="3">
        <v>4054024</v>
      </c>
      <c r="D6" s="3">
        <v>1234994</v>
      </c>
      <c r="E6" s="3">
        <v>635380</v>
      </c>
      <c r="F6" s="3">
        <v>18981</v>
      </c>
      <c r="G6" s="3">
        <v>491825</v>
      </c>
    </row>
    <row r="7" spans="1:9" ht="15.6" customHeight="1" x14ac:dyDescent="0.3">
      <c r="A7" s="7" t="s">
        <v>53</v>
      </c>
      <c r="B7" s="6">
        <f>SUM(C7:G7)</f>
        <v>0.9984514020931905</v>
      </c>
      <c r="C7" s="6">
        <f>IF($B6=0,0,C6/$B6)</f>
        <v>0.62900040883232988</v>
      </c>
      <c r="D7" s="6">
        <f>IF($B6=0,0,D6/$B6)</f>
        <v>0.19161498079574132</v>
      </c>
      <c r="E7" s="6">
        <f>IF($B6=0,0,E6/$B6)</f>
        <v>9.858211983054016E-2</v>
      </c>
      <c r="F7" s="6">
        <f>IF($B6=0,0,F6/$B6)</f>
        <v>2.9449891663311449E-3</v>
      </c>
      <c r="G7" s="6">
        <f>IF($B6=0,0,G6/$B6)</f>
        <v>7.6308903468248007E-2</v>
      </c>
      <c r="I7" s="6"/>
    </row>
    <row r="8" spans="1:9" ht="15.6" customHeight="1" x14ac:dyDescent="0.3">
      <c r="A8" s="12" t="s">
        <v>49</v>
      </c>
      <c r="B8" s="12"/>
      <c r="C8" s="12"/>
      <c r="D8" s="12"/>
      <c r="E8" s="12"/>
      <c r="F8" s="12"/>
      <c r="G8" s="12"/>
      <c r="I8" s="6"/>
    </row>
    <row r="9" spans="1:9" ht="15.6" customHeight="1" x14ac:dyDescent="0.3">
      <c r="A9" s="7" t="s">
        <v>50</v>
      </c>
      <c r="B9" s="3">
        <v>223353</v>
      </c>
      <c r="C9" s="3">
        <v>121874</v>
      </c>
      <c r="D9" s="3">
        <v>66139</v>
      </c>
      <c r="E9" s="3">
        <v>28417</v>
      </c>
      <c r="F9" s="3">
        <v>778</v>
      </c>
      <c r="G9" s="3">
        <v>6145</v>
      </c>
      <c r="I9" s="13"/>
    </row>
    <row r="10" spans="1:9" ht="15.6" customHeight="1" x14ac:dyDescent="0.3">
      <c r="A10" s="7" t="s">
        <v>51</v>
      </c>
      <c r="B10" s="6">
        <f>SUM(C10:G10)</f>
        <v>1</v>
      </c>
      <c r="C10" s="6">
        <f>IF($B9=0,0,C9/$B9)</f>
        <v>0.54565642726983743</v>
      </c>
      <c r="D10" s="6">
        <f>IF($B9=0,0,D9/$B9)</f>
        <v>0.29611869999507506</v>
      </c>
      <c r="E10" s="6">
        <f>IF($B9=0,0,E9/$B9)</f>
        <v>0.12722909475135771</v>
      </c>
      <c r="F10" s="6">
        <f>IF($B9=0,0,F9/$B9)</f>
        <v>3.4832753533644051E-3</v>
      </c>
      <c r="G10" s="6">
        <f>IF($B9=0,0,G9/$B9)</f>
        <v>2.7512502630365386E-2</v>
      </c>
    </row>
    <row r="11" spans="1:9" ht="15.6" customHeight="1" x14ac:dyDescent="0.3">
      <c r="A11" s="7" t="s">
        <v>7</v>
      </c>
      <c r="B11" s="10"/>
      <c r="C11" s="10">
        <f>IF(OR(C$7=0,C9=0),"~",((C9/SUM($C$9:$G$9))/C$7))</f>
        <v>0.86749773069748648</v>
      </c>
      <c r="D11" s="10">
        <f>IF(OR(D$7=0,D9=0),"~",((D9/SUM($C$9:$G$9))/D$7))</f>
        <v>1.5453838669886313</v>
      </c>
      <c r="E11" s="10">
        <f>IF(OR(E$7=0,E9=0),"~",((E9/SUM($C$9:$G$9))/E$7))</f>
        <v>1.290589966720749</v>
      </c>
      <c r="F11" s="10">
        <f>IF(OR(F$7=0,F9=0),"~",((F9/SUM($C$9:$G$9))/F$7))</f>
        <v>1.1827803623820643</v>
      </c>
      <c r="G11" s="10">
        <f>IF(OR(G$7=0,G9=0),"~",((G9/SUM($C$9:$G$9))/G$7))</f>
        <v>0.36054118693781634</v>
      </c>
    </row>
    <row r="12" spans="1:9" ht="15.6" customHeight="1" x14ac:dyDescent="0.3">
      <c r="A12" s="12" t="s">
        <v>32</v>
      </c>
      <c r="B12" s="12"/>
      <c r="C12" s="12"/>
      <c r="D12" s="12"/>
      <c r="E12" s="12"/>
      <c r="F12" s="12"/>
      <c r="G12" s="12"/>
    </row>
    <row r="13" spans="1:9" ht="15.6" customHeight="1" x14ac:dyDescent="0.3">
      <c r="A13" s="7" t="s">
        <v>31</v>
      </c>
      <c r="B13" s="3">
        <v>202147</v>
      </c>
      <c r="C13" s="3">
        <v>111025</v>
      </c>
      <c r="D13" s="3">
        <v>59732</v>
      </c>
      <c r="E13" s="3">
        <v>24933</v>
      </c>
      <c r="F13" s="3">
        <v>735</v>
      </c>
      <c r="G13" s="3">
        <v>5722</v>
      </c>
    </row>
    <row r="14" spans="1:9" ht="15.6" customHeight="1" x14ac:dyDescent="0.3">
      <c r="A14" s="7" t="s">
        <v>30</v>
      </c>
      <c r="B14" s="6">
        <f>SUM(C14:G14)</f>
        <v>1</v>
      </c>
      <c r="C14" s="6">
        <f>IF($B13=0,0,C13/$B13)</f>
        <v>0.549229026401579</v>
      </c>
      <c r="D14" s="6">
        <f>IF($B13=0,0,D13/$B13)</f>
        <v>0.29548793699634424</v>
      </c>
      <c r="E14" s="6">
        <f>IF($B13=0,0,E13/$B13)</f>
        <v>0.12334093506210826</v>
      </c>
      <c r="F14" s="6">
        <f>IF($B13=0,0,F13/$B13)</f>
        <v>3.6359678847571321E-3</v>
      </c>
      <c r="G14" s="6">
        <f>IF($B13=0,0,G13/$B13)</f>
        <v>2.8306133655211306E-2</v>
      </c>
    </row>
    <row r="15" spans="1:9" ht="15.6" customHeight="1" x14ac:dyDescent="0.3">
      <c r="A15" s="5" t="s">
        <v>7</v>
      </c>
      <c r="B15" s="4"/>
      <c r="C15" s="4">
        <f>IF(OR(C$10=0,C13=0),"~",C14/C$10)</f>
        <v>1.0065473417945736</v>
      </c>
      <c r="D15" s="4">
        <f>IF(OR(D$10=0,D13=0),"~",D14/D$10)</f>
        <v>0.99786989812280913</v>
      </c>
      <c r="E15" s="4">
        <f>IF(OR(E$10=0,E13=0),"~",E14/E$10)</f>
        <v>0.96943969697459509</v>
      </c>
      <c r="F15" s="4">
        <f>IF(OR(F$10=0,F13=0),"~",F14/F$10)</f>
        <v>1.0438359061235987</v>
      </c>
      <c r="G15" s="4">
        <f>IF(OR(G$10=0,G13=0),"~",G14/G$10)</f>
        <v>1.0288461953283012</v>
      </c>
    </row>
    <row r="16" spans="1:9" ht="15.6" customHeight="1" x14ac:dyDescent="0.3">
      <c r="A16" s="7" t="s">
        <v>29</v>
      </c>
      <c r="B16" s="3">
        <v>7124</v>
      </c>
      <c r="C16" s="3">
        <v>3700</v>
      </c>
      <c r="D16" s="3">
        <v>2216</v>
      </c>
      <c r="E16" s="3">
        <v>1033</v>
      </c>
      <c r="F16" s="3">
        <v>19</v>
      </c>
      <c r="G16" s="3">
        <v>156</v>
      </c>
    </row>
    <row r="17" spans="1:7" ht="15.6" customHeight="1" x14ac:dyDescent="0.3">
      <c r="A17" s="7" t="s">
        <v>28</v>
      </c>
      <c r="B17" s="6">
        <f>SUM(C17:G17)</f>
        <v>1</v>
      </c>
      <c r="C17" s="6">
        <f>IF($B16=0,0,C16/$B16)</f>
        <v>0.51937113980909599</v>
      </c>
      <c r="D17" s="6">
        <f>IF($B16=0,0,D16/$B16)</f>
        <v>0.3110612015721505</v>
      </c>
      <c r="E17" s="6">
        <f>IF($B16=0,0,E16/$B16)</f>
        <v>0.14500280741156654</v>
      </c>
      <c r="F17" s="6">
        <f>IF($B16=0,0,F16/$B16)</f>
        <v>2.6670409882088714E-3</v>
      </c>
      <c r="G17" s="6">
        <f>IF($B16=0,0,G16/$B16)</f>
        <v>2.1897810218978103E-2</v>
      </c>
    </row>
    <row r="18" spans="1:7" ht="15.6" customHeight="1" x14ac:dyDescent="0.3">
      <c r="A18" s="5" t="s">
        <v>7</v>
      </c>
      <c r="B18" s="4"/>
      <c r="C18" s="4">
        <f>IF(OR(C$10=0,C16=0),"~",C17/C$10)</f>
        <v>0.95182813553162293</v>
      </c>
      <c r="D18" s="4">
        <f>IF(OR(D$10=0,D16=0),"~",D17/D$10)</f>
        <v>1.0504611886291679</v>
      </c>
      <c r="E18" s="4">
        <f>IF(OR(E$10=0,E16=0),"~",E17/E$10)</f>
        <v>1.1396984918814661</v>
      </c>
      <c r="F18" s="4">
        <f>IF(OR(F$10=0,F16=0),"~",F17/F$10)</f>
        <v>0.76567044452367106</v>
      </c>
      <c r="G18" s="4">
        <f>IF(OR(G$10=0,G16=0),"~",G17/G$10)</f>
        <v>0.79592214903814751</v>
      </c>
    </row>
    <row r="19" spans="1:7" ht="15.6" customHeight="1" x14ac:dyDescent="0.3">
      <c r="A19" s="7" t="s">
        <v>27</v>
      </c>
      <c r="B19" s="3">
        <v>571</v>
      </c>
      <c r="C19" s="3">
        <v>255</v>
      </c>
      <c r="D19" s="3">
        <v>189</v>
      </c>
      <c r="E19" s="3">
        <v>112</v>
      </c>
      <c r="F19" s="3">
        <v>2</v>
      </c>
      <c r="G19" s="3">
        <v>13</v>
      </c>
    </row>
    <row r="20" spans="1:7" ht="15.6" customHeight="1" x14ac:dyDescent="0.3">
      <c r="A20" s="7" t="s">
        <v>26</v>
      </c>
      <c r="B20" s="6">
        <f>SUM(C20:G20)</f>
        <v>1</v>
      </c>
      <c r="C20" s="6">
        <f>IF($B19=0,0,C19/$B19)</f>
        <v>0.44658493870402804</v>
      </c>
      <c r="D20" s="6">
        <f>IF($B19=0,0,D19/$B19)</f>
        <v>0.3309982486865149</v>
      </c>
      <c r="E20" s="6">
        <f>IF($B19=0,0,E19/$B19)</f>
        <v>0.19614711033274956</v>
      </c>
      <c r="F20" s="6">
        <f>IF($B19=0,0,F19/$B19)</f>
        <v>3.5026269702276708E-3</v>
      </c>
      <c r="G20" s="6">
        <f>IF($B19=0,0,G19/$B19)</f>
        <v>2.276707530647986E-2</v>
      </c>
    </row>
    <row r="21" spans="1:7" ht="15.6" customHeight="1" x14ac:dyDescent="0.3">
      <c r="A21" s="5" t="s">
        <v>7</v>
      </c>
      <c r="B21" s="4"/>
      <c r="C21" s="4">
        <f>IF(OR(C$10=0,C19=0),"~",C20/C$10)</f>
        <v>0.81843613743998533</v>
      </c>
      <c r="D21" s="4">
        <f>IF(OR(D$10=0,D19=0),"~",D20/D$10)</f>
        <v>1.1177890781366389</v>
      </c>
      <c r="E21" s="4">
        <f>IF(OR(E$10=0,E19=0),"~",E20/E$10)</f>
        <v>1.5416843978657357</v>
      </c>
      <c r="F21" s="4">
        <f>IF(OR(F$10=0,F19=0),"~",F20/F$10)</f>
        <v>1.0055555805671734</v>
      </c>
      <c r="G21" s="4">
        <f>IF(OR(G$10=0,G19=0),"~",G20/G$10)</f>
        <v>0.82751742407293671</v>
      </c>
    </row>
    <row r="22" spans="1:7" ht="15.6" customHeight="1" x14ac:dyDescent="0.3">
      <c r="A22" s="7" t="s">
        <v>25</v>
      </c>
      <c r="B22" s="3">
        <v>13511</v>
      </c>
      <c r="C22" s="3">
        <v>6894</v>
      </c>
      <c r="D22" s="3">
        <v>4002</v>
      </c>
      <c r="E22" s="3">
        <v>2339</v>
      </c>
      <c r="F22" s="3">
        <v>22</v>
      </c>
      <c r="G22" s="3">
        <v>254</v>
      </c>
    </row>
    <row r="23" spans="1:7" ht="15.6" customHeight="1" x14ac:dyDescent="0.3">
      <c r="A23" s="7" t="s">
        <v>24</v>
      </c>
      <c r="B23" s="6">
        <f>SUM(C23:G23)</f>
        <v>1</v>
      </c>
      <c r="C23" s="6">
        <f>IF($B22=0,0,C22/$B22)</f>
        <v>0.51025090666864037</v>
      </c>
      <c r="D23" s="6">
        <f>IF($B22=0,0,D22/$B22)</f>
        <v>0.29620309377544224</v>
      </c>
      <c r="E23" s="6">
        <f>IF($B22=0,0,E22/$B22)</f>
        <v>0.17311819998519726</v>
      </c>
      <c r="F23" s="6">
        <f>IF($B22=0,0,F22/$B22)</f>
        <v>1.6283028643327658E-3</v>
      </c>
      <c r="G23" s="6">
        <f>IF($B22=0,0,G22/$B22)</f>
        <v>1.8799496706387388E-2</v>
      </c>
    </row>
    <row r="24" spans="1:7" ht="15.6" customHeight="1" x14ac:dyDescent="0.3">
      <c r="A24" s="7" t="s">
        <v>7</v>
      </c>
      <c r="B24" s="10"/>
      <c r="C24" s="10">
        <f>IF(OR(C$10=0,C22=0),"~",C23/C$10)</f>
        <v>0.93511389432660641</v>
      </c>
      <c r="D24" s="10">
        <f>IF(OR(D$10=0,D22=0),"~",D23/D$10)</f>
        <v>1.0002849998340819</v>
      </c>
      <c r="E24" s="10">
        <f>IF(OR(E$10=0,E22=0),"~",E23/E$10)</f>
        <v>1.3606809065451584</v>
      </c>
      <c r="F24" s="10">
        <f>IF(OR(F$10=0,F22=0),"~",F23/F$10)</f>
        <v>0.46746314865978955</v>
      </c>
      <c r="G24" s="10">
        <f>IF(OR(G$10=0,G22=0),"~",G23/G$10)</f>
        <v>0.68330740241850974</v>
      </c>
    </row>
    <row r="25" spans="1:7" ht="15.6" customHeight="1" x14ac:dyDescent="0.3">
      <c r="A25" s="11" t="s">
        <v>23</v>
      </c>
      <c r="B25" s="9"/>
      <c r="C25" s="9"/>
      <c r="D25" s="9"/>
      <c r="E25" s="9"/>
      <c r="F25" s="9"/>
      <c r="G25" s="9"/>
    </row>
    <row r="26" spans="1:7" ht="15.6" customHeight="1" x14ac:dyDescent="0.3">
      <c r="A26" s="7" t="s">
        <v>22</v>
      </c>
      <c r="B26" s="3">
        <v>57770</v>
      </c>
      <c r="C26" s="3">
        <v>20722</v>
      </c>
      <c r="D26" s="3">
        <v>18113</v>
      </c>
      <c r="E26" s="3">
        <v>6941</v>
      </c>
      <c r="F26" s="3">
        <v>230</v>
      </c>
      <c r="G26" s="3">
        <v>1764</v>
      </c>
    </row>
    <row r="27" spans="1:7" ht="15.6" customHeight="1" x14ac:dyDescent="0.3">
      <c r="A27" s="7" t="s">
        <v>21</v>
      </c>
      <c r="B27" s="6">
        <f>SUM(C27:G27)</f>
        <v>0.82689977496970746</v>
      </c>
      <c r="C27" s="6">
        <f>IF($B26=0,0,C26/$B26)</f>
        <v>0.35869828630777217</v>
      </c>
      <c r="D27" s="6">
        <f>IF($B26=0,0,D26/$B26)</f>
        <v>0.31353643759736888</v>
      </c>
      <c r="E27" s="6">
        <f>IF($B26=0,0,E26/$B26)</f>
        <v>0.12014886619352605</v>
      </c>
      <c r="F27" s="6">
        <f>IF($B26=0,0,F26/$B26)</f>
        <v>3.9813051756967281E-3</v>
      </c>
      <c r="G27" s="6">
        <f>IF($B26=0,0,G26/$B26)</f>
        <v>3.0534879695343603E-2</v>
      </c>
    </row>
    <row r="28" spans="1:7" ht="15.6" customHeight="1" x14ac:dyDescent="0.3">
      <c r="A28" s="5" t="s">
        <v>7</v>
      </c>
      <c r="B28" s="4"/>
      <c r="C28" s="4">
        <f>IF(OR(C$10=0,C26=0),"~",C27/C$10)</f>
        <v>0.65737022122601896</v>
      </c>
      <c r="D28" s="4">
        <f>IF(OR(D$10=0,D26=0),"~",D27/D$10)</f>
        <v>1.0588201204536678</v>
      </c>
      <c r="E28" s="4">
        <f>IF(OR(E$10=0,E26=0),"~",E27/E$10)</f>
        <v>0.94435055463006734</v>
      </c>
      <c r="F28" s="4">
        <f>IF(OR(F$10=0,F26=0),"~",F27/F$10)</f>
        <v>1.142977448467084</v>
      </c>
      <c r="G28" s="4">
        <f>IF(OR(G$10=0,G26=0),"~",G27/G$10)</f>
        <v>1.1098546760934223</v>
      </c>
    </row>
    <row r="29" spans="1:7" ht="15.6" customHeight="1" x14ac:dyDescent="0.3">
      <c r="A29" s="8" t="s">
        <v>20</v>
      </c>
      <c r="B29" s="3">
        <v>152534</v>
      </c>
      <c r="C29" s="3">
        <v>84603</v>
      </c>
      <c r="D29" s="3">
        <v>44055</v>
      </c>
      <c r="E29" s="3">
        <v>19234</v>
      </c>
      <c r="F29" s="3">
        <v>527</v>
      </c>
      <c r="G29" s="3">
        <v>4115</v>
      </c>
    </row>
    <row r="30" spans="1:7" ht="15.6" customHeight="1" x14ac:dyDescent="0.3">
      <c r="A30" s="8" t="s">
        <v>19</v>
      </c>
      <c r="B30" s="6">
        <f>SUM(C30:G30)</f>
        <v>1</v>
      </c>
      <c r="C30" s="6">
        <f>IF($B29=0,0,C29/$B29)</f>
        <v>0.55465011079497029</v>
      </c>
      <c r="D30" s="6">
        <f>IF($B29=0,0,D29/$B29)</f>
        <v>0.28882085305571215</v>
      </c>
      <c r="E30" s="6">
        <f>IF($B29=0,0,E29/$B29)</f>
        <v>0.12609647685106271</v>
      </c>
      <c r="F30" s="6">
        <f>IF($B29=0,0,F29/$B29)</f>
        <v>3.4549674171004499E-3</v>
      </c>
      <c r="G30" s="6">
        <f>IF($B29=0,0,G29/$B29)</f>
        <v>2.6977591881154367E-2</v>
      </c>
    </row>
    <row r="31" spans="1:7" ht="15.6" customHeight="1" x14ac:dyDescent="0.3">
      <c r="A31" s="5" t="s">
        <v>7</v>
      </c>
      <c r="B31" s="4"/>
      <c r="C31" s="4">
        <f>IF(OR(C$10=0,C29=0),"~",C30/C$10)</f>
        <v>1.0164823194150434</v>
      </c>
      <c r="D31" s="4">
        <f>IF(OR(D$10=0,D29=0),"~",D30/D$10)</f>
        <v>0.97535499467110898</v>
      </c>
      <c r="E31" s="4">
        <f>IF(OR(E$10=0,E29=0),"~",E30/E$10)</f>
        <v>0.99109780744327025</v>
      </c>
      <c r="F31" s="4">
        <f>IF(OR(F$10=0,F29=0),"~",F30/F$10)</f>
        <v>0.99187318446225814</v>
      </c>
      <c r="G31" s="4">
        <f>IF(OR(G$10=0,G29=0),"~",G30/G$10)</f>
        <v>0.98055753937045909</v>
      </c>
    </row>
    <row r="32" spans="1:7" ht="15.6" customHeight="1" x14ac:dyDescent="0.3">
      <c r="A32" s="7" t="s">
        <v>18</v>
      </c>
      <c r="B32" s="3">
        <v>1139</v>
      </c>
      <c r="C32" s="3">
        <v>390</v>
      </c>
      <c r="D32" s="3">
        <v>441</v>
      </c>
      <c r="E32" s="3">
        <v>289</v>
      </c>
      <c r="F32" s="3">
        <v>3</v>
      </c>
      <c r="G32" s="3">
        <v>16</v>
      </c>
    </row>
    <row r="33" spans="1:7" ht="15.6" customHeight="1" x14ac:dyDescent="0.3">
      <c r="A33" s="7" t="s">
        <v>17</v>
      </c>
      <c r="B33" s="6">
        <f>SUM(C33:G33)</f>
        <v>1.0000000000000002</v>
      </c>
      <c r="C33" s="6">
        <f>IF($B32=0,0,C32/$B32)</f>
        <v>0.34240561896400351</v>
      </c>
      <c r="D33" s="6">
        <f>IF($B32=0,0,D32/$B32)</f>
        <v>0.3871817383669886</v>
      </c>
      <c r="E33" s="6">
        <f>IF($B32=0,0,E32/$B32)</f>
        <v>0.2537313432835821</v>
      </c>
      <c r="F33" s="6">
        <f>IF($B32=0,0,F32/$B32)</f>
        <v>2.6338893766461808E-3</v>
      </c>
      <c r="G33" s="6">
        <f>IF($B32=0,0,G32/$B32)</f>
        <v>1.4047410008779631E-2</v>
      </c>
    </row>
    <row r="34" spans="1:7" ht="15.6" customHeight="1" x14ac:dyDescent="0.3">
      <c r="A34" s="5" t="s">
        <v>7</v>
      </c>
      <c r="B34" s="4"/>
      <c r="C34" s="4">
        <f>IF(OR(C$10=0,C32=0),"~",C33/C$10)</f>
        <v>0.62751138234953374</v>
      </c>
      <c r="D34" s="4">
        <f>IF(OR(D$10=0,D32=0),"~",D33/D$10)</f>
        <v>1.3075220794006865</v>
      </c>
      <c r="E34" s="4">
        <f>IF(OR(E$10=0,E32=0),"~",E33/E$10)</f>
        <v>1.9942871068873531</v>
      </c>
      <c r="F34" s="4">
        <f>IF(OR(F$10=0,F32=0),"~",F33/F$10)</f>
        <v>0.75615307704634249</v>
      </c>
      <c r="G34" s="4">
        <f>IF(OR(G$10=0,G32=0),"~",G33/G$10)</f>
        <v>0.51058277749242587</v>
      </c>
    </row>
    <row r="35" spans="1:7" ht="15.6" customHeight="1" x14ac:dyDescent="0.3">
      <c r="A35" s="8" t="s">
        <v>16</v>
      </c>
      <c r="B35" s="3">
        <v>11910</v>
      </c>
      <c r="C35" s="3">
        <v>6159</v>
      </c>
      <c r="D35" s="3">
        <v>3530</v>
      </c>
      <c r="E35" s="3">
        <v>1953</v>
      </c>
      <c r="F35" s="3">
        <v>18</v>
      </c>
      <c r="G35" s="3">
        <v>250</v>
      </c>
    </row>
    <row r="36" spans="1:7" ht="15.6" customHeight="1" x14ac:dyDescent="0.3">
      <c r="A36" s="8" t="s">
        <v>15</v>
      </c>
      <c r="B36" s="6">
        <f>SUM(C36:G36)</f>
        <v>1</v>
      </c>
      <c r="C36" s="6">
        <f>IF($B35=0,0,C35/$B35)</f>
        <v>0.51712846347607055</v>
      </c>
      <c r="D36" s="6">
        <f>IF($B35=0,0,D35/$B35)</f>
        <v>0.29638958858102438</v>
      </c>
      <c r="E36" s="6">
        <f>IF($B35=0,0,E35/$B35)</f>
        <v>0.16397984886649875</v>
      </c>
      <c r="F36" s="6">
        <f>IF($B35=0,0,F35/$B35)</f>
        <v>1.5113350125944584E-3</v>
      </c>
      <c r="G36" s="6">
        <f>IF($B35=0,0,G35/$B35)</f>
        <v>2.0990764063811923E-2</v>
      </c>
    </row>
    <row r="37" spans="1:7" ht="15.6" customHeight="1" x14ac:dyDescent="0.3">
      <c r="A37" s="7" t="s">
        <v>7</v>
      </c>
      <c r="B37" s="10"/>
      <c r="C37" s="10">
        <f>IF(OR(C$10=0,C35=0),"~",C36/C$10)</f>
        <v>0.947718083453163</v>
      </c>
      <c r="D37" s="10">
        <f>IF(OR(D$10=0,D35=0),"~",D36/D$10)</f>
        <v>1.0009147972956582</v>
      </c>
      <c r="E37" s="10">
        <f>IF(OR(E$10=0,E35=0),"~",E36/E$10)</f>
        <v>1.2888549524537811</v>
      </c>
      <c r="F37" s="10">
        <f>IF(OR(F$10=0,F35=0),"~",F36/F$10)</f>
        <v>0.43388330214397181</v>
      </c>
      <c r="G37" s="10">
        <f>IF(OR(G$10=0,G35=0),"~",G36/G$10)</f>
        <v>0.76295364132540022</v>
      </c>
    </row>
    <row r="38" spans="1:7" ht="15.6" customHeight="1" x14ac:dyDescent="0.3">
      <c r="A38" s="9" t="s">
        <v>14</v>
      </c>
      <c r="B38" s="9"/>
      <c r="C38" s="9"/>
      <c r="D38" s="9"/>
      <c r="E38" s="9"/>
      <c r="F38" s="9"/>
      <c r="G38" s="9"/>
    </row>
    <row r="39" spans="1:7" ht="15.6" customHeight="1" x14ac:dyDescent="0.3">
      <c r="A39" s="8" t="s">
        <v>13</v>
      </c>
      <c r="B39" s="3">
        <v>2201</v>
      </c>
      <c r="C39" s="3">
        <v>814</v>
      </c>
      <c r="D39" s="3">
        <v>755</v>
      </c>
      <c r="E39" s="3">
        <v>535</v>
      </c>
      <c r="F39" s="3">
        <v>9</v>
      </c>
      <c r="G39" s="3">
        <v>88</v>
      </c>
    </row>
    <row r="40" spans="1:7" ht="15.6" customHeight="1" x14ac:dyDescent="0.3">
      <c r="A40" s="8" t="s">
        <v>12</v>
      </c>
      <c r="B40" s="6">
        <f>SUM(C40:G40)</f>
        <v>1</v>
      </c>
      <c r="C40" s="6">
        <f>IF($B39=0,0,C39/$B39)</f>
        <v>0.36983189459336663</v>
      </c>
      <c r="D40" s="6">
        <f>IF($B39=0,0,D39/$B39)</f>
        <v>0.34302589731940025</v>
      </c>
      <c r="E40" s="6">
        <f>IF($B39=0,0,E39/$B39)</f>
        <v>0.24307133121308497</v>
      </c>
      <c r="F40" s="6">
        <f>IF($B39=0,0,F39/$B39)</f>
        <v>4.0890504316219902E-3</v>
      </c>
      <c r="G40" s="6">
        <f>IF($B39=0,0,G39/$B39)</f>
        <v>3.9981826442526125E-2</v>
      </c>
    </row>
    <row r="41" spans="1:7" ht="15.6" customHeight="1" x14ac:dyDescent="0.3">
      <c r="A41" s="5" t="s">
        <v>7</v>
      </c>
      <c r="B41" s="4"/>
      <c r="C41" s="4">
        <f>IF(OR(C$10=0,C39=0),"~",C40/C$10)</f>
        <v>0.67777428453248612</v>
      </c>
      <c r="D41" s="4">
        <f>IF(OR(D$10=0,D39=0),"~",D40/D$10)</f>
        <v>1.158406737990898</v>
      </c>
      <c r="E41" s="4">
        <f>IF(OR(E$10=0,E39=0),"~",E40/E$10)</f>
        <v>1.9105011451045559</v>
      </c>
      <c r="F41" s="4">
        <f>IF(OR(F$10=0,F39=0),"~",F40/F$10)</f>
        <v>1.1739096157507281</v>
      </c>
      <c r="G41" s="4">
        <f>IF(OR(G$10=0,G39=0),"~",G40/G$10)</f>
        <v>1.4532239025903235</v>
      </c>
    </row>
    <row r="42" spans="1:7" ht="15.6" customHeight="1" x14ac:dyDescent="0.3">
      <c r="A42" s="8" t="s">
        <v>11</v>
      </c>
      <c r="B42" s="3">
        <v>131</v>
      </c>
      <c r="C42" s="3">
        <v>60</v>
      </c>
      <c r="D42" s="3">
        <v>51</v>
      </c>
      <c r="E42" s="3">
        <v>17</v>
      </c>
      <c r="F42" s="3">
        <v>1</v>
      </c>
      <c r="G42" s="3">
        <v>2</v>
      </c>
    </row>
    <row r="43" spans="1:7" ht="15.6" customHeight="1" x14ac:dyDescent="0.3">
      <c r="A43" s="8" t="s">
        <v>10</v>
      </c>
      <c r="B43" s="6">
        <f>SUM(C43:G43)</f>
        <v>1</v>
      </c>
      <c r="C43" s="6">
        <f>IF($B42=0,0,C42/$B42)</f>
        <v>0.4580152671755725</v>
      </c>
      <c r="D43" s="6">
        <f>IF($B42=0,0,D42/$B42)</f>
        <v>0.38931297709923662</v>
      </c>
      <c r="E43" s="6">
        <f>IF($B42=0,0,E42/$B42)</f>
        <v>0.12977099236641221</v>
      </c>
      <c r="F43" s="6">
        <f>IF($B42=0,0,F42/$B42)</f>
        <v>7.6335877862595417E-3</v>
      </c>
      <c r="G43" s="6">
        <f>IF($B42=0,0,G42/$B42)</f>
        <v>1.5267175572519083E-2</v>
      </c>
    </row>
    <row r="44" spans="1:7" ht="15.6" customHeight="1" x14ac:dyDescent="0.3">
      <c r="A44" s="5" t="s">
        <v>7</v>
      </c>
      <c r="B44" s="4"/>
      <c r="C44" s="4">
        <f>IF(OR(C$10=0,C42=0),"~",C43/C$10)</f>
        <v>0.83938398648986368</v>
      </c>
      <c r="D44" s="4">
        <f>IF(OR(D$10=0,D42=0),"~",D43/D$10)</f>
        <v>1.3147193240606267</v>
      </c>
      <c r="E44" s="4">
        <f>IF(OR(E$10=0,E42=0),"~",E43/E$10)</f>
        <v>1.0199789019958216</v>
      </c>
      <c r="F44" s="4">
        <f>IF(OR(F$10=0,F42=0),"~",F43/F$10)</f>
        <v>2.1914970858925802</v>
      </c>
      <c r="G44" s="4">
        <f>IF(OR(G$10=0,G42=0),"~",G43/G$10)</f>
        <v>0.5549177324082758</v>
      </c>
    </row>
    <row r="45" spans="1:7" ht="15.6" customHeight="1" x14ac:dyDescent="0.3">
      <c r="A45" s="7" t="s">
        <v>9</v>
      </c>
      <c r="B45" s="3">
        <v>96</v>
      </c>
      <c r="C45" s="3">
        <v>42</v>
      </c>
      <c r="D45" s="3">
        <v>40</v>
      </c>
      <c r="E45" s="3">
        <v>13</v>
      </c>
      <c r="F45" s="3">
        <v>0</v>
      </c>
      <c r="G45" s="3">
        <v>1</v>
      </c>
    </row>
    <row r="46" spans="1:7" ht="15.6" customHeight="1" x14ac:dyDescent="0.3">
      <c r="A46" s="7" t="s">
        <v>8</v>
      </c>
      <c r="B46" s="6">
        <f>SUM(C46:G46)</f>
        <v>1</v>
      </c>
      <c r="C46" s="6">
        <f>IF($B45=0,0,C45/$B45)</f>
        <v>0.4375</v>
      </c>
      <c r="D46" s="6">
        <f>IF($B45=0,0,D45/$B45)</f>
        <v>0.41666666666666669</v>
      </c>
      <c r="E46" s="6">
        <f>IF($B45=0,0,E45/$B45)</f>
        <v>0.13541666666666666</v>
      </c>
      <c r="F46" s="6">
        <f>IF($B45=0,0,F45/$B45)</f>
        <v>0</v>
      </c>
      <c r="G46" s="6">
        <f>IF($B45=0,0,G45/$B45)</f>
        <v>1.0416666666666666E-2</v>
      </c>
    </row>
    <row r="47" spans="1:7" ht="15.6" customHeight="1" x14ac:dyDescent="0.3">
      <c r="A47" s="5" t="s">
        <v>7</v>
      </c>
      <c r="B47" s="4"/>
      <c r="C47" s="4">
        <f>IF(OR(C$10=0,C45=0),"~",C46/C$10)</f>
        <v>0.80178657876167192</v>
      </c>
      <c r="D47" s="4">
        <f>IF(OR(D$10=0,D45=0),"~",D46/D$10)</f>
        <v>1.4070933942152135</v>
      </c>
      <c r="E47" s="4">
        <f>IF(OR(E$10=0,E45=0),"~",E46/E$10)</f>
        <v>1.0643529841292183</v>
      </c>
      <c r="F47" s="4" t="str">
        <f>IF(OR(F$10=0,F45=0),"~",F46/F$10)</f>
        <v>~</v>
      </c>
      <c r="G47" s="4">
        <f>IF(OR(G$10=0,G45=0),"~",G46/G$10)</f>
        <v>0.37861574450772983</v>
      </c>
    </row>
    <row r="48" spans="1:7" s="2" customFormat="1" x14ac:dyDescent="0.3">
      <c r="A48" s="2" t="s">
        <v>6</v>
      </c>
      <c r="B48" s="3"/>
    </row>
    <row r="49" spans="1:1" s="2" customFormat="1" ht="12" x14ac:dyDescent="0.25">
      <c r="A49" s="2" t="s">
        <v>45</v>
      </c>
    </row>
    <row r="50" spans="1:1" x14ac:dyDescent="0.3">
      <c r="A50" s="2" t="s">
        <v>46</v>
      </c>
    </row>
    <row r="51" spans="1:1" x14ac:dyDescent="0.3">
      <c r="A51" s="2" t="s">
        <v>47</v>
      </c>
    </row>
    <row r="52" spans="1:1" x14ac:dyDescent="0.3">
      <c r="A52" s="2" t="s">
        <v>48</v>
      </c>
    </row>
    <row r="53" spans="1:1" x14ac:dyDescent="0.3">
      <c r="A53" s="2" t="s">
        <v>1</v>
      </c>
    </row>
    <row r="54" spans="1:1" x14ac:dyDescent="0.3">
      <c r="A54" s="2" t="s">
        <v>0</v>
      </c>
    </row>
    <row r="55" spans="1:1" x14ac:dyDescent="0.3">
      <c r="A55" s="2"/>
    </row>
  </sheetData>
  <mergeCells count="2">
    <mergeCell ref="A1:G1"/>
    <mergeCell ref="A2:G2"/>
  </mergeCells>
  <printOptions horizontalCentered="1"/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All Stops</vt:lpstr>
      <vt:lpstr>2024 Residents</vt:lpstr>
      <vt:lpstr>2024 Out of State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Blackwell, Karen (DCJS)</cp:lastModifiedBy>
  <cp:lastPrinted>2024-05-31T13:04:03Z</cp:lastPrinted>
  <dcterms:created xsi:type="dcterms:W3CDTF">2011-08-01T14:22:18Z</dcterms:created>
  <dcterms:modified xsi:type="dcterms:W3CDTF">2025-06-04T16:23:01Z</dcterms:modified>
</cp:coreProperties>
</file>