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covgov-my.sharepoint.com/personal/karen_blackwell_dcjs_virginia_gov/Documents/Desktop/CPA (Traffic &amp; Ped) Reports/2025 CPA report in progress/For Appendices/"/>
    </mc:Choice>
  </mc:AlternateContent>
  <xr:revisionPtr revIDLastSave="998" documentId="8_{181454C2-2425-44BC-91C4-DC0C64F7A0DA}" xr6:coauthVersionLast="47" xr6:coauthVersionMax="47" xr10:uidLastSave="{E6F95BA1-7292-4474-A6D7-C2BB5BBCAD39}"/>
  <bookViews>
    <workbookView xWindow="-108" yWindow="-108" windowWidth="23256" windowHeight="13896" xr2:uid="{FEBD693A-E2C1-4553-8E11-7ED7021399AB}"/>
  </bookViews>
  <sheets>
    <sheet name="2024 DNR LEAs" sheetId="1" r:id="rId1"/>
    <sheet name="2024 DNR Pop rates" sheetId="2" r:id="rId2"/>
  </sheets>
  <externalReferences>
    <externalReference r:id="rId3"/>
  </externalReferences>
  <definedNames>
    <definedName name="ORIList">[1]!Table5[ORI]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7" i="2" l="1"/>
  <c r="K28" i="2"/>
  <c r="K29" i="2"/>
  <c r="K26" i="2"/>
  <c r="J32" i="2"/>
  <c r="D32" i="2"/>
  <c r="K32" i="2" s="1"/>
  <c r="K17" i="1" l="1"/>
  <c r="N317" i="1"/>
  <c r="H317" i="1"/>
  <c r="O288" i="1"/>
  <c r="O289" i="1"/>
  <c r="O290" i="1"/>
  <c r="O291" i="1"/>
  <c r="O292" i="1"/>
  <c r="O293" i="1"/>
  <c r="O294" i="1"/>
  <c r="O295" i="1"/>
  <c r="O296" i="1"/>
  <c r="O297" i="1"/>
  <c r="O298" i="1"/>
  <c r="O299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65" i="1"/>
  <c r="O166" i="1"/>
  <c r="O167" i="1"/>
  <c r="O168" i="1"/>
  <c r="O169" i="1"/>
  <c r="O170" i="1"/>
  <c r="O171" i="1"/>
  <c r="O172" i="1"/>
  <c r="O173" i="1"/>
  <c r="O174" i="1"/>
  <c r="O175" i="1"/>
  <c r="O176" i="1"/>
  <c r="O177" i="1"/>
  <c r="O178" i="1"/>
  <c r="O179" i="1"/>
  <c r="O180" i="1"/>
  <c r="O181" i="1"/>
  <c r="O182" i="1"/>
  <c r="O183" i="1"/>
  <c r="O184" i="1"/>
  <c r="O185" i="1"/>
  <c r="O186" i="1"/>
  <c r="O187" i="1"/>
  <c r="O188" i="1"/>
  <c r="O189" i="1"/>
  <c r="O190" i="1"/>
  <c r="O191" i="1"/>
  <c r="O192" i="1"/>
  <c r="O193" i="1"/>
  <c r="O194" i="1"/>
  <c r="O195" i="1"/>
  <c r="O196" i="1"/>
  <c r="O197" i="1"/>
  <c r="O198" i="1"/>
  <c r="O199" i="1"/>
  <c r="O200" i="1"/>
  <c r="O201" i="1"/>
  <c r="O202" i="1"/>
  <c r="O203" i="1"/>
  <c r="O204" i="1"/>
  <c r="O205" i="1"/>
  <c r="O206" i="1"/>
  <c r="O207" i="1"/>
  <c r="O208" i="1"/>
  <c r="O209" i="1"/>
  <c r="O210" i="1"/>
  <c r="O211" i="1"/>
  <c r="O212" i="1"/>
  <c r="O213" i="1"/>
  <c r="O214" i="1"/>
  <c r="O215" i="1"/>
  <c r="O216" i="1"/>
  <c r="O217" i="1"/>
  <c r="O218" i="1"/>
  <c r="O219" i="1"/>
  <c r="O220" i="1"/>
  <c r="O221" i="1"/>
  <c r="O222" i="1"/>
  <c r="O223" i="1"/>
  <c r="O224" i="1"/>
  <c r="O225" i="1"/>
  <c r="O226" i="1"/>
  <c r="O227" i="1"/>
  <c r="O228" i="1"/>
  <c r="O229" i="1"/>
  <c r="O230" i="1"/>
  <c r="O231" i="1"/>
  <c r="O232" i="1"/>
  <c r="O233" i="1"/>
  <c r="O234" i="1"/>
  <c r="O235" i="1"/>
  <c r="O236" i="1"/>
  <c r="O237" i="1"/>
  <c r="O238" i="1"/>
  <c r="O239" i="1"/>
  <c r="O240" i="1"/>
  <c r="O241" i="1"/>
  <c r="O242" i="1"/>
  <c r="O243" i="1"/>
  <c r="O244" i="1"/>
  <c r="O245" i="1"/>
  <c r="O246" i="1"/>
  <c r="O247" i="1"/>
  <c r="O248" i="1"/>
  <c r="O249" i="1"/>
  <c r="O250" i="1"/>
  <c r="O251" i="1"/>
  <c r="O252" i="1"/>
  <c r="O253" i="1"/>
  <c r="O254" i="1"/>
  <c r="O255" i="1"/>
  <c r="O256" i="1"/>
  <c r="O257" i="1"/>
  <c r="O258" i="1"/>
  <c r="O259" i="1"/>
  <c r="O260" i="1"/>
  <c r="O261" i="1"/>
  <c r="O262" i="1"/>
  <c r="O263" i="1"/>
  <c r="O264" i="1"/>
  <c r="O265" i="1"/>
  <c r="O266" i="1"/>
  <c r="O267" i="1"/>
  <c r="O268" i="1"/>
  <c r="O269" i="1"/>
  <c r="O270" i="1"/>
  <c r="O271" i="1"/>
  <c r="O272" i="1"/>
  <c r="O273" i="1"/>
  <c r="O274" i="1"/>
  <c r="O275" i="1"/>
  <c r="O276" i="1"/>
  <c r="O277" i="1"/>
  <c r="O278" i="1"/>
  <c r="O279" i="1"/>
  <c r="O280" i="1"/>
  <c r="O281" i="1"/>
  <c r="O282" i="1"/>
  <c r="O283" i="1"/>
  <c r="O284" i="1"/>
  <c r="O285" i="1"/>
  <c r="O286" i="1"/>
  <c r="O287" i="1"/>
  <c r="O300" i="1"/>
  <c r="O301" i="1"/>
  <c r="O302" i="1"/>
  <c r="O303" i="1"/>
  <c r="O304" i="1"/>
  <c r="O305" i="1"/>
  <c r="O306" i="1"/>
  <c r="O307" i="1"/>
  <c r="O308" i="1"/>
  <c r="O309" i="1"/>
  <c r="O310" i="1"/>
  <c r="O311" i="1"/>
  <c r="O312" i="1"/>
  <c r="O313" i="1"/>
  <c r="O314" i="1"/>
  <c r="O315" i="1"/>
  <c r="O316" i="1"/>
  <c r="O11" i="1"/>
  <c r="F4" i="1"/>
  <c r="E4" i="1"/>
  <c r="D4" i="1"/>
  <c r="O317" i="1" l="1"/>
  <c r="G4" i="1"/>
  <c r="K5" i="2"/>
  <c r="J6" i="2"/>
  <c r="K6" i="2"/>
  <c r="J7" i="2"/>
  <c r="K7" i="2"/>
  <c r="J8" i="2"/>
  <c r="K8" i="2"/>
  <c r="J9" i="2"/>
  <c r="K9" i="2"/>
  <c r="J10" i="2"/>
  <c r="K10" i="2"/>
  <c r="J11" i="2"/>
  <c r="K11" i="2"/>
  <c r="J12" i="2"/>
  <c r="K12" i="2"/>
  <c r="J13" i="2"/>
  <c r="K13" i="2"/>
  <c r="J14" i="2"/>
  <c r="K14" i="2"/>
  <c r="J15" i="2"/>
  <c r="K15" i="2"/>
  <c r="D22" i="2"/>
  <c r="D37" i="2"/>
  <c r="J37" i="2" s="1"/>
  <c r="D46" i="2"/>
  <c r="D52" i="2"/>
  <c r="J53" i="2"/>
  <c r="K53" i="2"/>
  <c r="D53" i="2" l="1"/>
  <c r="D38" i="2"/>
  <c r="K38" i="2" s="1"/>
  <c r="K40" i="2" s="1"/>
  <c r="K37" i="2"/>
  <c r="J22" i="2"/>
  <c r="J38" i="2" s="1"/>
  <c r="J40" i="2" s="1"/>
  <c r="K22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96" authorId="0" shapeId="0" xr:uid="{8EAE7954-1B8F-43A8-9A29-5F980C5DC00A}">
      <text>
        <r>
          <rPr>
            <sz val="10"/>
            <color rgb="FF000000"/>
            <rFont val="Aptos Narrow"/>
            <family val="2"/>
            <scheme val="minor"/>
          </rPr>
          <t>Previously VSP had ORI VA0440300</t>
        </r>
      </text>
    </comment>
  </commentList>
</comments>
</file>

<file path=xl/sharedStrings.xml><?xml version="1.0" encoding="utf-8"?>
<sst xmlns="http://schemas.openxmlformats.org/spreadsheetml/2006/main" count="900" uniqueCount="480">
  <si>
    <t>Pound Police Department</t>
  </si>
  <si>
    <t>has never reported</t>
  </si>
  <si>
    <t>Northumberland County Sheriff's Office</t>
  </si>
  <si>
    <t>Reports 689 traffic stops  in 2023 annual report 
but has not reported data to VSP since 2020</t>
  </si>
  <si>
    <t>Saltville Police Department</t>
  </si>
  <si>
    <r>
      <t xml:space="preserve">have PSE in place - resulting in 256 citations,
</t>
    </r>
    <r>
      <rPr>
        <b/>
        <i/>
        <sz val="10"/>
        <color rgb="FF0070C0"/>
        <rFont val="Calibri"/>
        <family val="2"/>
      </rPr>
      <t>only year reported is 2021</t>
    </r>
  </si>
  <si>
    <t>Onley Police Department</t>
  </si>
  <si>
    <t>stopped reporting in 2022</t>
  </si>
  <si>
    <t>Hampden-Sydney College Police</t>
  </si>
  <si>
    <t>stopped reporting in 2022 (very few stops)</t>
  </si>
  <si>
    <t>Newport News/Williamsburg International Airport Police</t>
  </si>
  <si>
    <t>stopped reporting after 2022 (very few stops)</t>
  </si>
  <si>
    <t>Glasgow Police Department</t>
  </si>
  <si>
    <t>Charlottesville Albemarle Airport Police Department</t>
  </si>
  <si>
    <t>stopped reporting after 2023 (very few stops)</t>
  </si>
  <si>
    <t>White Stone Police Department</t>
  </si>
  <si>
    <t>Bland County Sheriff's Office</t>
  </si>
  <si>
    <t>stopped reporting after 2023</t>
  </si>
  <si>
    <t>Emporia City Sheriff's Office</t>
  </si>
  <si>
    <t>stopped reporting mid-2023</t>
  </si>
  <si>
    <t>Broadway Police Department</t>
  </si>
  <si>
    <t>Narrows Police Department</t>
  </si>
  <si>
    <t>Alberta Police Department</t>
  </si>
  <si>
    <t>Started reporting in 2025</t>
  </si>
  <si>
    <t>Prince George County Sheriff's Office</t>
  </si>
  <si>
    <r>
      <rPr>
        <i/>
        <u/>
        <sz val="10"/>
        <color rgb="FF0070C0"/>
        <rFont val="Calibri"/>
        <family val="2"/>
      </rPr>
      <t>Reported</t>
    </r>
    <r>
      <rPr>
        <i/>
        <sz val="10"/>
        <color rgb="FF0070C0"/>
        <rFont val="Calibri"/>
        <family val="2"/>
      </rPr>
      <t xml:space="preserve"> in combination w/ Prince George County PD.  Started reporting together again Apr 2022.  LEA will be notified in 2025 that they must report separately from PD</t>
    </r>
  </si>
  <si>
    <t>Kings Dominion Police Department</t>
  </si>
  <si>
    <t>also within jurisdiction of other local LEA's</t>
  </si>
  <si>
    <t>Virginia Office of the Inspector General</t>
  </si>
  <si>
    <t>does not make traffic stops
also within jurisdiction of other local LEA's</t>
  </si>
  <si>
    <t>Virginia Union University Police Department</t>
  </si>
  <si>
    <t>reported zero stops in 2023
also within jurisdiction of other local LEA's</t>
  </si>
  <si>
    <t>Henrico County Sheriff's Office</t>
  </si>
  <si>
    <t>Does not do traffics stops - serves jails and courts only</t>
  </si>
  <si>
    <t>Wytheville Community College Police Department</t>
  </si>
  <si>
    <t>Williamsburg-James City County Sheriff's Office</t>
  </si>
  <si>
    <t>Waynesboro City Sheriff's Office</t>
  </si>
  <si>
    <t>Virginia Western Community College Police</t>
  </si>
  <si>
    <t>Virginia Lottery Department</t>
  </si>
  <si>
    <t>Southwestern Virginia Mental Health Institute</t>
  </si>
  <si>
    <t>Southwest Virginia Community College Police Department</t>
  </si>
  <si>
    <t>Salem City Sheriff's Office</t>
  </si>
  <si>
    <t>Roanoke-Blacksburg Regional Airport</t>
  </si>
  <si>
    <t>Roanoke County Sheriff's Office</t>
  </si>
  <si>
    <t>Radford City Sheriff's Office</t>
  </si>
  <si>
    <t>Quantico Police Department</t>
  </si>
  <si>
    <t>Piedmont Virginia Community College Campus Police</t>
  </si>
  <si>
    <t>Patrick &amp; Henry Community College Police</t>
  </si>
  <si>
    <t>Norfolk Southern Police Department</t>
  </si>
  <si>
    <t>Mountain Empire Community College Campus Police</t>
  </si>
  <si>
    <t>Lynchburg Regional Airport Police Department</t>
  </si>
  <si>
    <t>Lynchburg City Sheriff's Office</t>
  </si>
  <si>
    <t>Hampton City Sheriff's Office</t>
  </si>
  <si>
    <t>Ferrum College Police Department</t>
  </si>
  <si>
    <t>Fauquier County Fire Marshals Office</t>
  </si>
  <si>
    <t>-</t>
  </si>
  <si>
    <t>Fairfax County Sheriff's Office</t>
  </si>
  <si>
    <t>Eastern Virginia Medical School Police Department</t>
  </si>
  <si>
    <t>Eastern Shore Community College Police Department</t>
  </si>
  <si>
    <t>Clinchco Police Department</t>
  </si>
  <si>
    <t>Charlottesville City Sheriff's Office</t>
  </si>
  <si>
    <t>Central Virginia Community College Police</t>
  </si>
  <si>
    <t>Carilion Health System Police Department</t>
  </si>
  <si>
    <t>Buena Vista City Sheriff's Office</t>
  </si>
  <si>
    <t>Bristol City Sheriff's Office</t>
  </si>
  <si>
    <t>Bridgewater Airpark Police Department</t>
  </si>
  <si>
    <t>Agencies that reported having zero traffic stops</t>
  </si>
  <si>
    <t>Expected number of stops missing Traffic/Ped</t>
  </si>
  <si>
    <t>Total jurisdiction population of ALL non-reporting LEA's</t>
  </si>
  <si>
    <t>Total jurisdiction population of defunct LEA's</t>
  </si>
  <si>
    <t>small private</t>
  </si>
  <si>
    <t>No longer PD</t>
  </si>
  <si>
    <t>Virginia School For The Deaf And Blind Campus PD</t>
  </si>
  <si>
    <t>No police chief for years; DEFUNCT</t>
  </si>
  <si>
    <t>Tangier Police Department</t>
  </si>
  <si>
    <t>LEA became defunct in 6/2024</t>
  </si>
  <si>
    <t>Honaker Police Department</t>
  </si>
  <si>
    <t>Non-reporting Agencies that were defunct or no longer classified as PD's in 2023</t>
  </si>
  <si>
    <t>Total jurisdiction population of LEA's who do not conduct traffic stops</t>
  </si>
  <si>
    <t>Non-reporting Agencies that do not conduct traffic stops</t>
  </si>
  <si>
    <t>Agencies below should not be deemed non-compliant as they DO NOT perform traffic stops.   Jurisdiction population and estimated missing stop totals should not be considered.   Agencies below should not be deemed non-compliant as they DO NOT perform traffic stops.</t>
  </si>
  <si>
    <t>1,033,785  traffic stops; includes 27,727 pedestrian stops</t>
  </si>
  <si>
    <t>percent of total stops received,</t>
  </si>
  <si>
    <t>Ped stops are a subset of traffic stops</t>
  </si>
  <si>
    <t xml:space="preserve">Ped   </t>
  </si>
  <si>
    <t>Traffic</t>
  </si>
  <si>
    <t>Total Expected number of stops missing</t>
  </si>
  <si>
    <t>Total jurisdiction population of LEA's w/ expected future compliance</t>
  </si>
  <si>
    <t>stops reported by other LEA</t>
  </si>
  <si>
    <r>
      <rPr>
        <u/>
        <sz val="10"/>
        <color rgb="FF000000"/>
        <rFont val="Calibri"/>
        <family val="2"/>
      </rPr>
      <t>Reported</t>
    </r>
    <r>
      <rPr>
        <sz val="10"/>
        <color rgb="FF000000"/>
        <rFont val="Calibri"/>
        <family val="2"/>
      </rPr>
      <t xml:space="preserve"> in combination w/ Prince George County PD.  Started reporting together again Apr 2022.  LEA will be notified in 2025 that they must report separately from PD</t>
    </r>
  </si>
  <si>
    <t>Non-reporting Agencies that will be in compliance going forward</t>
  </si>
  <si>
    <t>Total jurisdiction population of non-reporting (non-compliant) LEA's</t>
  </si>
  <si>
    <t>private</t>
  </si>
  <si>
    <t>other</t>
  </si>
  <si>
    <t>commercial</t>
  </si>
  <si>
    <t>pedestrian interactions would be valuable to have,
must those be reported if no citation is issued?</t>
  </si>
  <si>
    <t>looking for new Chief</t>
  </si>
  <si>
    <t>Sheriff  Johnny Beauchamp</t>
  </si>
  <si>
    <t>1,033 traffic stops expected out of which we expect 39 to be stops of pedestrians</t>
  </si>
  <si>
    <t>Ped Stops</t>
  </si>
  <si>
    <t>Traffic Stops</t>
  </si>
  <si>
    <t>Non-reporting Agencies (issues regarding non-compliance unknown)</t>
  </si>
  <si>
    <t>Missing Stops</t>
  </si>
  <si>
    <t>N</t>
  </si>
  <si>
    <t>A</t>
  </si>
  <si>
    <t>H</t>
  </si>
  <si>
    <t>B</t>
  </si>
  <si>
    <t>W</t>
  </si>
  <si>
    <t>Population</t>
  </si>
  <si>
    <t>Agency</t>
  </si>
  <si>
    <t>ORI</t>
  </si>
  <si>
    <t>Virginia LEA's not reporting CPA data for 2024</t>
  </si>
  <si>
    <r>
      <t xml:space="preserve">have 2 PSE's in place - resulting in 217 citations,
</t>
    </r>
    <r>
      <rPr>
        <b/>
        <i/>
        <sz val="10"/>
        <color rgb="FF0070C0"/>
        <rFont val="Calibri"/>
        <family val="2"/>
      </rPr>
      <t>only year reported is 2021</t>
    </r>
  </si>
  <si>
    <t>Alcoholic Beverage Control Authority</t>
  </si>
  <si>
    <t>Appalachia Police Department</t>
  </si>
  <si>
    <t>Appomattox Police Department</t>
  </si>
  <si>
    <t>Bloxom Police Department</t>
  </si>
  <si>
    <t>Buchanan Police Department</t>
  </si>
  <si>
    <t>Castlewood Police Department</t>
  </si>
  <si>
    <t>Central State Hospital Police</t>
  </si>
  <si>
    <t>Central Virginia Training Center</t>
  </si>
  <si>
    <t>Cheriton Police Department</t>
  </si>
  <si>
    <t>Craigsville Police Department</t>
  </si>
  <si>
    <t>Danville City Sheriff's Office</t>
  </si>
  <si>
    <t>Edinburg Police Department</t>
  </si>
  <si>
    <t>Elizabeth River Tunnel Commission</t>
  </si>
  <si>
    <t>Emory and Henry University Police Department</t>
  </si>
  <si>
    <t>Floyd Police Department</t>
  </si>
  <si>
    <t>Fries Police Department</t>
  </si>
  <si>
    <t>Germanna Community College Police Department</t>
  </si>
  <si>
    <t>Glen Lyn Police Department</t>
  </si>
  <si>
    <t>Hallwood Police Department</t>
  </si>
  <si>
    <t>Iron Gate Police Department</t>
  </si>
  <si>
    <t>J. Sargeant Reynolds Community College</t>
  </si>
  <si>
    <t>Laurel Ridge Community College Police Department</t>
  </si>
  <si>
    <t>Martinsville City Sheriff's Office</t>
  </si>
  <si>
    <t>Massanutten Police Department</t>
  </si>
  <si>
    <t>McKenney Police Department</t>
  </si>
  <si>
    <t>Mineral Police Department</t>
  </si>
  <si>
    <t>Richard Bland College Police Department</t>
  </si>
  <si>
    <t>Richmond City Sheriff's Office</t>
  </si>
  <si>
    <t>Special County Police Department/Hot Springs</t>
  </si>
  <si>
    <t>Urbanna Police Department</t>
  </si>
  <si>
    <t>Virginia Highlands Community College PD</t>
  </si>
  <si>
    <t>Waverly Police Department</t>
  </si>
  <si>
    <t>Hampton University Police Department</t>
  </si>
  <si>
    <t>Norton Sheriff's Office</t>
  </si>
  <si>
    <t>Virginia Peninsula Community College Police</t>
  </si>
  <si>
    <t>Suffolk City Sheriff's Office</t>
  </si>
  <si>
    <t>Virginia Beach City Sheriff's Office</t>
  </si>
  <si>
    <t>Staunton Sheriff's Office</t>
  </si>
  <si>
    <t>BWXT Police Department</t>
  </si>
  <si>
    <t>Lake Monticello Police Department</t>
  </si>
  <si>
    <t>UVA's College At Wise Police</t>
  </si>
  <si>
    <t>Albemarle County Sheriff's Office</t>
  </si>
  <si>
    <t>Boydton Police Department</t>
  </si>
  <si>
    <t>Winchester City Sheriff's Office</t>
  </si>
  <si>
    <t>Alexandria City Sheriff's Office</t>
  </si>
  <si>
    <t>Newport News City Sheriff's Office</t>
  </si>
  <si>
    <t>Parksley Police Department</t>
  </si>
  <si>
    <t>Haysi Police Department</t>
  </si>
  <si>
    <t>Bridgewater College Police Department</t>
  </si>
  <si>
    <t>Fredericksburg City Sheriff's Office</t>
  </si>
  <si>
    <t>Norfolk Sheriff's Office</t>
  </si>
  <si>
    <t>Portsmouth City Sheriff's Office</t>
  </si>
  <si>
    <t>Rural Retreat Police Department</t>
  </si>
  <si>
    <t>Drakes Branch Police Department</t>
  </si>
  <si>
    <t>Pocahontas Police Department</t>
  </si>
  <si>
    <t>University Of Mary Washington Police Department</t>
  </si>
  <si>
    <t>Kilmarnock Police Department</t>
  </si>
  <si>
    <t>Bowling Green Police Department</t>
  </si>
  <si>
    <t>CSX Transportation Police</t>
  </si>
  <si>
    <t>Woodrow Wilson Rehabilitation Center Police Department</t>
  </si>
  <si>
    <t>Stanley Police Department</t>
  </si>
  <si>
    <t>Virginia Marine Police Department</t>
  </si>
  <si>
    <t>Pennington Gap Police Department</t>
  </si>
  <si>
    <t>Regent University Police Department</t>
  </si>
  <si>
    <t>Hurt Police Department</t>
  </si>
  <si>
    <t>Richmond International Airport Police</t>
  </si>
  <si>
    <t>La Crosse Police Department</t>
  </si>
  <si>
    <t>Petersburg City Sheriff's Office</t>
  </si>
  <si>
    <t>Independence Police Department</t>
  </si>
  <si>
    <t>Mount Jackson Police Department</t>
  </si>
  <si>
    <t>Clintwood Police Department</t>
  </si>
  <si>
    <t>Cedar Bluff Police Department</t>
  </si>
  <si>
    <t>Cape Charles Police Department</t>
  </si>
  <si>
    <t>Courtland Police Department</t>
  </si>
  <si>
    <t>Norfolk Airport Authority Police Department</t>
  </si>
  <si>
    <t>Russell County Sheriff's Office</t>
  </si>
  <si>
    <t>Highland County Sheriff's Office</t>
  </si>
  <si>
    <t>Dickenson County Sheriff's Office</t>
  </si>
  <si>
    <t>Chesterfield County Sheriff's Office</t>
  </si>
  <si>
    <t>Louisa Police Department</t>
  </si>
  <si>
    <t>Remington Police Department</t>
  </si>
  <si>
    <t>Brodnax Police Department</t>
  </si>
  <si>
    <t>Arlington County Sheriff's Office</t>
  </si>
  <si>
    <t>Prince William County Sheriff's Office</t>
  </si>
  <si>
    <t>Victoria Police Department</t>
  </si>
  <si>
    <t>Roanoke City Sheriff's Office</t>
  </si>
  <si>
    <t>Amherst Police Department</t>
  </si>
  <si>
    <t>Rich Creek Police Department</t>
  </si>
  <si>
    <t>Petersburg Bureau Of Police</t>
  </si>
  <si>
    <t>Lee County Sheriff's Office</t>
  </si>
  <si>
    <t>University Of Richmond Police Department</t>
  </si>
  <si>
    <t>Falls Church City Sheriff's Office</t>
  </si>
  <si>
    <t>Lebanon Police Department</t>
  </si>
  <si>
    <t>Clifton Forge Police Department</t>
  </si>
  <si>
    <t>Grayson County Sheriff's Office</t>
  </si>
  <si>
    <t>Christopher Newport University Police Department</t>
  </si>
  <si>
    <t>Damascus Police Department</t>
  </si>
  <si>
    <t>Coeburn Police Department</t>
  </si>
  <si>
    <t>Branchville Police Department</t>
  </si>
  <si>
    <t>Gretna Police Department</t>
  </si>
  <si>
    <t>Bath County Sheriff's Office</t>
  </si>
  <si>
    <t>New Market Police Department</t>
  </si>
  <si>
    <t>Timberville Police Department</t>
  </si>
  <si>
    <t>Pearisburg Police Department</t>
  </si>
  <si>
    <t>Halifax County Sheriff's Office</t>
  </si>
  <si>
    <t>Kingsmill Police Department</t>
  </si>
  <si>
    <t>Virginia State University Police Department</t>
  </si>
  <si>
    <t>Marion Police Department</t>
  </si>
  <si>
    <t>VMI Police Department</t>
  </si>
  <si>
    <t>Gate City Police Department</t>
  </si>
  <si>
    <t>Kenbridge Police Department</t>
  </si>
  <si>
    <t>Pembroke Police Department</t>
  </si>
  <si>
    <t>Covington Police Department</t>
  </si>
  <si>
    <t>St. Paul Police Department</t>
  </si>
  <si>
    <t>Wintergreen Police Department</t>
  </si>
  <si>
    <t>Scottsville Police Department</t>
  </si>
  <si>
    <t>Lawrenceville Police Department</t>
  </si>
  <si>
    <t>Lunenburg County Sheriff's Office</t>
  </si>
  <si>
    <t>Glade Spring Police Department</t>
  </si>
  <si>
    <t>Buena Vista Police Department</t>
  </si>
  <si>
    <t>Brookneal Police Department</t>
  </si>
  <si>
    <t>Longwood University Police Department</t>
  </si>
  <si>
    <t>Big Stone Gap Police Department</t>
  </si>
  <si>
    <t>Stephens City Police Department</t>
  </si>
  <si>
    <t>Shenandoah Police Department</t>
  </si>
  <si>
    <t>Northern Virginia Community College Police Department</t>
  </si>
  <si>
    <t>Middletown Police Department</t>
  </si>
  <si>
    <t>Tazewell Police Department</t>
  </si>
  <si>
    <t>Chatham Police Department</t>
  </si>
  <si>
    <t>Richlands Police Department</t>
  </si>
  <si>
    <t>Elkton Police Department</t>
  </si>
  <si>
    <t>Wise Police Department</t>
  </si>
  <si>
    <t>Grundy Police Department</t>
  </si>
  <si>
    <t>Crewe Police Department</t>
  </si>
  <si>
    <t>Middleburg Police Department</t>
  </si>
  <si>
    <t>Nottoway County Sheriff's Office</t>
  </si>
  <si>
    <t>Surry County Sheriff's Office</t>
  </si>
  <si>
    <t>William and Mary Police Department</t>
  </si>
  <si>
    <t>Luray Police Department</t>
  </si>
  <si>
    <t>Richmond County Sheriff's Office</t>
  </si>
  <si>
    <t>Jonesville Police Department</t>
  </si>
  <si>
    <t>James Madison University Police Department</t>
  </si>
  <si>
    <t>Dublin Police Department</t>
  </si>
  <si>
    <t>Giles County Sheriff's Office</t>
  </si>
  <si>
    <t>Warsaw Police Department</t>
  </si>
  <si>
    <t>Clarksville Police Department</t>
  </si>
  <si>
    <t>Burkeville Police Department</t>
  </si>
  <si>
    <t>Middlesex County Sheriff's Office</t>
  </si>
  <si>
    <t>Boykins Police Department</t>
  </si>
  <si>
    <t>Weber City Police Department</t>
  </si>
  <si>
    <t>Virginia Port Authority</t>
  </si>
  <si>
    <t>Norfolk State University Police Department</t>
  </si>
  <si>
    <t>Craig County Sheriff's Office</t>
  </si>
  <si>
    <t>Scott County Sheriff’s Office</t>
  </si>
  <si>
    <t>Halifax Police Department</t>
  </si>
  <si>
    <t>Pittsylvania County Sheriff's Office</t>
  </si>
  <si>
    <t>Norton Police Department</t>
  </si>
  <si>
    <t>Boones Mill Police Department</t>
  </si>
  <si>
    <t>Windsor Police Department</t>
  </si>
  <si>
    <t>Onancock Police Department</t>
  </si>
  <si>
    <t>Bridgewater Police Department</t>
  </si>
  <si>
    <t>Grottoes Police Department</t>
  </si>
  <si>
    <t>Chilhowie Police Department</t>
  </si>
  <si>
    <t>Haymarket Police Department</t>
  </si>
  <si>
    <t>Cumberland County Sheriff's Office</t>
  </si>
  <si>
    <t>Chincoteague Police Department</t>
  </si>
  <si>
    <t>Poquoson Police Department</t>
  </si>
  <si>
    <t>Charles City County Sheriff's Office</t>
  </si>
  <si>
    <t>Accomack County Sheriff's Office</t>
  </si>
  <si>
    <t>Altavista Police Department</t>
  </si>
  <si>
    <t>Division of Capitol Police</t>
  </si>
  <si>
    <t>Liberty University Police Department</t>
  </si>
  <si>
    <t>University Of Virginia Police Department</t>
  </si>
  <si>
    <t>Berryville Police Department</t>
  </si>
  <si>
    <t>Sussex County Sheriff's Office</t>
  </si>
  <si>
    <t>Page County Sheriff's Office</t>
  </si>
  <si>
    <t>Lancaster County Sheriff's Office</t>
  </si>
  <si>
    <t>Wise County Sheriff's Office</t>
  </si>
  <si>
    <t>Pulaski County Sheriff's Office</t>
  </si>
  <si>
    <t>Dayton Police Department</t>
  </si>
  <si>
    <t>Woodstock Police Department</t>
  </si>
  <si>
    <t>Mathews County Sheriff's Office</t>
  </si>
  <si>
    <t>Department Of Motor Vehicles Law Enforcement</t>
  </si>
  <si>
    <t>Dumfries Police Department</t>
  </si>
  <si>
    <t>Lexington Police Department</t>
  </si>
  <si>
    <t>Shenandoah County Sheriff's Office</t>
  </si>
  <si>
    <t>Buckingham County Sheriff's Office</t>
  </si>
  <si>
    <t>West Point Police Department</t>
  </si>
  <si>
    <t>Charlotte County Sheriff's Office</t>
  </si>
  <si>
    <t>Vinton Police Department</t>
  </si>
  <si>
    <t>Strasburg Police Department</t>
  </si>
  <si>
    <t>Purcellville Police Department</t>
  </si>
  <si>
    <t>Prince Edward County Sheriff's Office</t>
  </si>
  <si>
    <t>Alleghany County Sheriff's Office</t>
  </si>
  <si>
    <t>Aquia Harbour Police Department</t>
  </si>
  <si>
    <t>South Hill Police Department</t>
  </si>
  <si>
    <t>Bedford Police Department</t>
  </si>
  <si>
    <t>Chase City Police Department</t>
  </si>
  <si>
    <t>Waynesboro Police Department</t>
  </si>
  <si>
    <t>Rockbridge County Sheriff's Office</t>
  </si>
  <si>
    <t>Buchanan County Sheriff's Office</t>
  </si>
  <si>
    <t>Henry County Sheriff's Office</t>
  </si>
  <si>
    <t>Radford City Police Department</t>
  </si>
  <si>
    <t>Floyd County Sheriff's Office</t>
  </si>
  <si>
    <t>Radford University Police Department</t>
  </si>
  <si>
    <t>Department of Conservation and Recreation</t>
  </si>
  <si>
    <t>Franklin Police Department</t>
  </si>
  <si>
    <t>Galax Police Department</t>
  </si>
  <si>
    <t>Warrenton Police Department</t>
  </si>
  <si>
    <t>Fluvanna County Sheriff's Office</t>
  </si>
  <si>
    <t>Nelson County Sheriff's Office</t>
  </si>
  <si>
    <t>Bluefield Police Department</t>
  </si>
  <si>
    <t>Tazewell County Sheriff's Office</t>
  </si>
  <si>
    <t>Colonial Beach Police Department</t>
  </si>
  <si>
    <t>Westmoreland County Sheriff's Office</t>
  </si>
  <si>
    <t>Wytheville Police Department</t>
  </si>
  <si>
    <t>Blackstone Police Department</t>
  </si>
  <si>
    <t>Southampton County Sheriff's Office</t>
  </si>
  <si>
    <t>Virginia Tech Police Department</t>
  </si>
  <si>
    <t>New Kent Sheriff's Office</t>
  </si>
  <si>
    <t>Pulaski Police Department</t>
  </si>
  <si>
    <t>Orange Police Department</t>
  </si>
  <si>
    <t>George Mason University Police Department</t>
  </si>
  <si>
    <t>Rocky Mount Police Department</t>
  </si>
  <si>
    <t>Abingdon Police Department</t>
  </si>
  <si>
    <t>Tappahannock Police Department</t>
  </si>
  <si>
    <t>Wythe County Sheriff's Office</t>
  </si>
  <si>
    <t>Madison County Sheriff's Office</t>
  </si>
  <si>
    <t>Campbell County Sheriff's Office</t>
  </si>
  <si>
    <t>Virginia Department of Wildlife Resources</t>
  </si>
  <si>
    <t>Patrick County Sheriff's Office</t>
  </si>
  <si>
    <t>Occoquan Police Department</t>
  </si>
  <si>
    <t>Washington Metro Area Transit PD</t>
  </si>
  <si>
    <t>Gordonsville Police Department</t>
  </si>
  <si>
    <t>Hopewell Police Department</t>
  </si>
  <si>
    <t>Isle Of Wight County Sheriff's Office</t>
  </si>
  <si>
    <t>Bristol Police Department</t>
  </si>
  <si>
    <t>King William Sheriff's Office</t>
  </si>
  <si>
    <t>Smithfield Police Department</t>
  </si>
  <si>
    <t>Martinsville Police Department</t>
  </si>
  <si>
    <t>Danville Police Department</t>
  </si>
  <si>
    <t>South Boston Police Department</t>
  </si>
  <si>
    <t>VCU Police Department</t>
  </si>
  <si>
    <t>Gloucester County Sheriff's Office</t>
  </si>
  <si>
    <t>Charlottesville Police Department</t>
  </si>
  <si>
    <t>Manassas Police Department</t>
  </si>
  <si>
    <t>Rockingham County Sheriff's Office</t>
  </si>
  <si>
    <t>Culpeper Police Department</t>
  </si>
  <si>
    <t>Old Dominion University Police Department</t>
  </si>
  <si>
    <t>Clarke County Sheriff's Office</t>
  </si>
  <si>
    <t>Herndon Police Department</t>
  </si>
  <si>
    <t>Louisa County Sheriff's Office</t>
  </si>
  <si>
    <t>Ashland Police Department</t>
  </si>
  <si>
    <t>Culpeper County Sheriff's Office</t>
  </si>
  <si>
    <t>Mecklenburg Sheriff's Office</t>
  </si>
  <si>
    <t>Rappahannock County Sheriff's Office</t>
  </si>
  <si>
    <t>Northampton County Sheriff's Office</t>
  </si>
  <si>
    <t>Fredericksburg Police Department</t>
  </si>
  <si>
    <t>Warren County Sheriff's Office</t>
  </si>
  <si>
    <t>Fairfax City Police Department</t>
  </si>
  <si>
    <t>Farmville Police Department</t>
  </si>
  <si>
    <t>King And Queen County Sheriff's Office</t>
  </si>
  <si>
    <t>Appomattox County Sheriff's Office</t>
  </si>
  <si>
    <t>Portsmouth Police Department</t>
  </si>
  <si>
    <t>Staunton Police Department</t>
  </si>
  <si>
    <t>Salem Police Department</t>
  </si>
  <si>
    <t>Greene County Sheriff's Office</t>
  </si>
  <si>
    <t>Falls Church Police Department</t>
  </si>
  <si>
    <t>Amelia County Sheriff's Office</t>
  </si>
  <si>
    <t>Bedford County Sheriff's Office</t>
  </si>
  <si>
    <t>Emporia Police Department</t>
  </si>
  <si>
    <t>Newport News Police Department</t>
  </si>
  <si>
    <t>Hampton Police Division</t>
  </si>
  <si>
    <t>Powhatan Sheriff's Office</t>
  </si>
  <si>
    <t>Montgomery County Sheriff's Office</t>
  </si>
  <si>
    <t>Smyth County Sheriff's Office</t>
  </si>
  <si>
    <t>Chesapeake Bay Bridge-Tunnel Police Department</t>
  </si>
  <si>
    <t>King George County Sheriff's Office</t>
  </si>
  <si>
    <t>Lynchburg Police Department</t>
  </si>
  <si>
    <t>Manassas Park Police Department</t>
  </si>
  <si>
    <t>Vienna Police Department</t>
  </si>
  <si>
    <t>Norfolk Police Department</t>
  </si>
  <si>
    <t>Colonial Heights Police Department</t>
  </si>
  <si>
    <t>Richmond Police Department</t>
  </si>
  <si>
    <t>Caroline County Sheriff's Office</t>
  </si>
  <si>
    <t>Christiansburg Police Department</t>
  </si>
  <si>
    <t>Front Royal Police Department</t>
  </si>
  <si>
    <t>Hillsville Police Department</t>
  </si>
  <si>
    <t>Dinwiddie County Sheriff's Office</t>
  </si>
  <si>
    <t>Harrisonburg Police Department</t>
  </si>
  <si>
    <t>Franklin County Sheriff's Office</t>
  </si>
  <si>
    <t>Exmore Police Department</t>
  </si>
  <si>
    <t>Williamsburg Police Department</t>
  </si>
  <si>
    <t>Orange County Sheriff's Office</t>
  </si>
  <si>
    <t>Amherst County Sheriff's Office</t>
  </si>
  <si>
    <t>Blacksburg Police Department</t>
  </si>
  <si>
    <t>Winchester Police Department</t>
  </si>
  <si>
    <t>Metropolitan Washington Airports Authority Police</t>
  </si>
  <si>
    <t>Goochland County Sheriff's Office</t>
  </si>
  <si>
    <t>Hopewell City Sheriff's Office</t>
  </si>
  <si>
    <t>Botetourt County Sheriff's Office</t>
  </si>
  <si>
    <t>James City County Police Department</t>
  </si>
  <si>
    <t>Greensville County Sheriff's Office</t>
  </si>
  <si>
    <t>Frederick County Sheriff's Office</t>
  </si>
  <si>
    <t>Roanoke County Police Department</t>
  </si>
  <si>
    <t>York - Poquoson Sheriff's Office</t>
  </si>
  <si>
    <t>Albemarle County Police Department</t>
  </si>
  <si>
    <t>Carroll County Sheriff's Office</t>
  </si>
  <si>
    <t>Leesburg Police Department</t>
  </si>
  <si>
    <t>Eastville Police Department</t>
  </si>
  <si>
    <t>Spotsylvania County Sheriff's Office</t>
  </si>
  <si>
    <t>Suffolk Police Department</t>
  </si>
  <si>
    <t>Roanoke City Police Department</t>
  </si>
  <si>
    <t>Washington County Sheriff's Office</t>
  </si>
  <si>
    <t>Alexandria Police Department</t>
  </si>
  <si>
    <t>Prince George County Police Department</t>
  </si>
  <si>
    <t>Arlington County Police Department</t>
  </si>
  <si>
    <t>Hanover County Sheriff's Office</t>
  </si>
  <si>
    <t>Fauquier County Sheriff's Office</t>
  </si>
  <si>
    <t>Stafford County Sheriff's Office</t>
  </si>
  <si>
    <t>Augusta County Sheriff's Office</t>
  </si>
  <si>
    <t>Loudoun County Sheriff's Office</t>
  </si>
  <si>
    <t>Brunswick County Sheriff's Office</t>
  </si>
  <si>
    <t>Chesapeake Police Department</t>
  </si>
  <si>
    <t>Chesterfield County Police Department</t>
  </si>
  <si>
    <t>Virginia Beach Police Department</t>
  </si>
  <si>
    <t>Prince William County Police Department</t>
  </si>
  <si>
    <t>Henrico Police Department</t>
  </si>
  <si>
    <t>Fairfax County Police Department</t>
  </si>
  <si>
    <t>13 LEA's that either did not report any data or did not acknowledge that they had no stops for 2024</t>
  </si>
  <si>
    <t>Agencies reporting Zero Stops</t>
  </si>
  <si>
    <t>1 never reported, 1 reported 2021</t>
  </si>
  <si>
    <t>4 stopped reporting during/after 2022</t>
  </si>
  <si>
    <t>6 stopped reporting during/after 2023</t>
  </si>
  <si>
    <t xml:space="preserve">2 to begin reporting in 2025 </t>
  </si>
  <si>
    <t>3 private/comm within other reporting jurisdictions</t>
  </si>
  <si>
    <t>1 SO that does not do traffic stops</t>
  </si>
  <si>
    <t>Chesapeake City Sheriff's Office</t>
  </si>
  <si>
    <t>Wythe Police Department</t>
  </si>
  <si>
    <t>Colonial Heights City Sheriff's Office</t>
  </si>
  <si>
    <t>Essex County Sheriff's Office</t>
  </si>
  <si>
    <t>All Agencies stops as of 5/1</t>
  </si>
  <si>
    <t>+</t>
  </si>
  <si>
    <t>according to dataset reporting LEA's incl. VSP as 1 agency</t>
  </si>
  <si>
    <t>Virginia State Police</t>
  </si>
  <si>
    <t>from Beyond2020</t>
  </si>
  <si>
    <t>Dinwiddie County Sheriff''s Office</t>
  </si>
  <si>
    <t>Hampton University Police Dept</t>
  </si>
  <si>
    <t>James Madison University Police</t>
  </si>
  <si>
    <t>Middlesex County Sheriff''s Office</t>
  </si>
  <si>
    <t>Surry County Sheriff''s Office</t>
  </si>
  <si>
    <t>Dataset frozen 2/18/25</t>
  </si>
  <si>
    <t>Delta - reported stops minus non-useable stops</t>
  </si>
  <si>
    <t>LEA's Reporting Late (past 2/18)</t>
  </si>
  <si>
    <t>&lt;&lt;&lt;&lt;&lt;&lt;&lt;&lt;</t>
  </si>
  <si>
    <t>Agencies Reporting after 2/18/2025</t>
  </si>
  <si>
    <t>Total jurisdiction population of non-reporting LEA's in 2024</t>
  </si>
  <si>
    <r>
      <t xml:space="preserve">VSP </t>
    </r>
    <r>
      <rPr>
        <b/>
        <i/>
        <sz val="10"/>
        <color rgb="FF0070C0"/>
        <rFont val="Calibri"/>
        <family val="2"/>
      </rPr>
      <t>(DCJS)</t>
    </r>
    <r>
      <rPr>
        <b/>
        <sz val="10"/>
        <color theme="8" tint="-0.249977111117893"/>
        <rFont val="Calibri"/>
        <family val="2"/>
      </rPr>
      <t xml:space="preserve"> </t>
    </r>
    <r>
      <rPr>
        <b/>
        <sz val="10"/>
        <color rgb="FF000000"/>
        <rFont val="Calibri"/>
        <family val="2"/>
      </rPr>
      <t>Notes</t>
    </r>
  </si>
  <si>
    <t>did not report</t>
  </si>
  <si>
    <t>reported zero stops</t>
  </si>
  <si>
    <t>reported 1+ stops</t>
  </si>
  <si>
    <t>stopped reporting after 2023 (probably no stops)</t>
  </si>
  <si>
    <t>possibly defunct, no chief</t>
  </si>
  <si>
    <t>stopped reporting in 2022 (probably no stops)</t>
  </si>
  <si>
    <t>stopped reporting after 2022 (probably no stops)</t>
  </si>
  <si>
    <t>has never reported (probably no stops)</t>
  </si>
  <si>
    <t>Non-reporting agencies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</si>
</sst>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.0%"/>
    <numFmt numFmtId="165" formatCode="_(* #,##0_);_(* \(#,##0\);_(* &quot;-&quot;??_);_(@_)"/>
    <numFmt numFmtId="166" formatCode="0_);[Red]\(0\)"/>
  </numFmts>
  <fonts count="55" x14ac:knownFonts="1">
    <font>
      <sz val="11"/>
      <color theme="1"/>
      <name val="Aptos Narrow"/>
      <family val="2"/>
      <scheme val="minor"/>
    </font>
    <font>
      <sz val="11"/>
      <color rgb="FF000000"/>
      <name val="Aptos Narrow"/>
      <family val="2"/>
      <scheme val="minor"/>
    </font>
    <font>
      <b/>
      <i/>
      <sz val="10"/>
      <color rgb="FF0070C0"/>
      <name val="Calibri"/>
      <family val="2"/>
    </font>
    <font>
      <sz val="10"/>
      <name val="Calibri"/>
      <family val="2"/>
    </font>
    <font>
      <i/>
      <sz val="10"/>
      <color rgb="FF0070C0"/>
      <name val="Calibri"/>
      <family val="2"/>
    </font>
    <font>
      <i/>
      <u/>
      <sz val="10"/>
      <color rgb="FF0070C0"/>
      <name val="Calibri"/>
      <family val="2"/>
    </font>
    <font>
      <sz val="10"/>
      <color rgb="FF000000"/>
      <name val="Aptos Narrow"/>
      <family val="2"/>
      <scheme val="minor"/>
    </font>
    <font>
      <sz val="10"/>
      <color rgb="FF000000"/>
      <name val="Calibri"/>
      <family val="2"/>
    </font>
    <font>
      <sz val="10"/>
      <color theme="0" tint="-0.499984740745262"/>
      <name val="Calibri"/>
      <family val="2"/>
    </font>
    <font>
      <sz val="10"/>
      <color theme="1"/>
      <name val="Calibri"/>
      <family val="2"/>
    </font>
    <font>
      <i/>
      <sz val="10"/>
      <color rgb="FF000000"/>
      <name val="Calibri"/>
      <family val="2"/>
    </font>
    <font>
      <b/>
      <sz val="10"/>
      <color theme="0" tint="-0.499984740745262"/>
      <name val="Calibri"/>
      <family val="2"/>
    </font>
    <font>
      <b/>
      <sz val="10"/>
      <color rgb="FFFF0000"/>
      <name val="Calibri"/>
      <family val="2"/>
    </font>
    <font>
      <b/>
      <i/>
      <sz val="10"/>
      <name val="Calibri"/>
      <family val="2"/>
    </font>
    <font>
      <strike/>
      <sz val="10"/>
      <name val="Calibri"/>
      <family val="2"/>
    </font>
    <font>
      <b/>
      <sz val="10"/>
      <color theme="0" tint="-0.34998626667073579"/>
      <name val="Calibri"/>
      <family val="2"/>
    </font>
    <font>
      <i/>
      <sz val="10"/>
      <color theme="3" tint="9.9978637043366805E-2"/>
      <name val="Calibri"/>
      <family val="2"/>
    </font>
    <font>
      <b/>
      <i/>
      <sz val="10"/>
      <color rgb="FF000000"/>
      <name val="Calibri"/>
      <family val="2"/>
    </font>
    <font>
      <i/>
      <sz val="10"/>
      <color theme="0" tint="-0.499984740745262"/>
      <name val="Calibri"/>
      <family val="2"/>
    </font>
    <font>
      <b/>
      <i/>
      <sz val="10"/>
      <color theme="0" tint="-0.34998626667073579"/>
      <name val="Calibri"/>
      <family val="2"/>
    </font>
    <font>
      <i/>
      <sz val="10"/>
      <color theme="8" tint="-0.249977111117893"/>
      <name val="Calibri"/>
      <family val="2"/>
    </font>
    <font>
      <i/>
      <sz val="10"/>
      <color theme="0" tint="-0.34998626667073579"/>
      <name val="Calibri"/>
      <family val="2"/>
    </font>
    <font>
      <u/>
      <sz val="10"/>
      <color rgb="FF000000"/>
      <name val="Calibri"/>
      <family val="2"/>
    </font>
    <font>
      <b/>
      <i/>
      <sz val="10"/>
      <color theme="0" tint="-4.9989318521683403E-2"/>
      <name val="Calibri"/>
      <family val="2"/>
    </font>
    <font>
      <sz val="10"/>
      <color theme="0" tint="-0.34998626667073579"/>
      <name val="Calibri"/>
      <family val="2"/>
    </font>
    <font>
      <b/>
      <i/>
      <sz val="10"/>
      <color rgb="FF7030A0"/>
      <name val="Calibri"/>
      <family val="2"/>
    </font>
    <font>
      <i/>
      <sz val="10"/>
      <color theme="8" tint="-0.499984740745262"/>
      <name val="Calibri"/>
      <family val="2"/>
    </font>
    <font>
      <i/>
      <sz val="10"/>
      <name val="Calibri"/>
      <family val="2"/>
    </font>
    <font>
      <sz val="11"/>
      <color rgb="FF000000"/>
      <name val="Calibri"/>
      <family val="2"/>
    </font>
    <font>
      <b/>
      <i/>
      <u/>
      <sz val="16"/>
      <color rgb="FF000000"/>
      <name val="Calibri"/>
      <family val="2"/>
    </font>
    <font>
      <b/>
      <sz val="11"/>
      <color theme="1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b/>
      <i/>
      <sz val="12"/>
      <color rgb="FF000000"/>
      <name val="Aptos Narrow"/>
      <family val="2"/>
      <scheme val="minor"/>
    </font>
    <font>
      <sz val="8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b/>
      <i/>
      <sz val="11"/>
      <color theme="1"/>
      <name val="Aptos Narrow"/>
      <family val="2"/>
      <scheme val="minor"/>
    </font>
    <font>
      <b/>
      <sz val="11"/>
      <color rgb="FF00B050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sz val="11"/>
      <name val="Aptos Narrow"/>
      <family val="2"/>
      <scheme val="minor"/>
    </font>
    <font>
      <sz val="9"/>
      <color theme="1"/>
      <name val="Aptos Narrow"/>
      <family val="2"/>
      <scheme val="minor"/>
    </font>
    <font>
      <sz val="8"/>
      <color theme="1"/>
      <name val="Aptos Narrow"/>
      <family val="2"/>
      <scheme val="minor"/>
    </font>
    <font>
      <b/>
      <i/>
      <u/>
      <sz val="10"/>
      <color rgb="FF000000"/>
      <name val="Calibri"/>
      <family val="2"/>
    </font>
    <font>
      <b/>
      <sz val="10"/>
      <color theme="1"/>
      <name val="Calibri"/>
      <family val="2"/>
    </font>
    <font>
      <b/>
      <sz val="10"/>
      <name val="Calibri"/>
      <family val="2"/>
    </font>
    <font>
      <b/>
      <sz val="10"/>
      <color rgb="FF000000"/>
      <name val="Calibri"/>
      <family val="2"/>
    </font>
    <font>
      <b/>
      <sz val="10"/>
      <color theme="8" tint="-0.249977111117893"/>
      <name val="Calibri"/>
      <family val="2"/>
    </font>
    <font>
      <i/>
      <sz val="10"/>
      <color rgb="FF002060"/>
      <name val="Calibri"/>
      <family val="2"/>
    </font>
    <font>
      <b/>
      <i/>
      <sz val="10"/>
      <color rgb="FFFF0000"/>
      <name val="Calibri"/>
      <family val="2"/>
    </font>
    <font>
      <b/>
      <i/>
      <sz val="10"/>
      <color theme="0" tint="-0.14999847407452621"/>
      <name val="Calibri"/>
      <family val="2"/>
    </font>
    <font>
      <b/>
      <i/>
      <sz val="14"/>
      <color rgb="FF000000"/>
      <name val="Calibri"/>
      <family val="2"/>
    </font>
    <font>
      <b/>
      <sz val="14"/>
      <name val="Calibri"/>
      <family val="2"/>
    </font>
    <font>
      <i/>
      <sz val="14"/>
      <name val="Calibri"/>
      <family val="2"/>
    </font>
    <font>
      <b/>
      <i/>
      <sz val="14"/>
      <color theme="0" tint="-0.499984740745262"/>
      <name val="Calibri"/>
      <family val="2"/>
    </font>
    <font>
      <b/>
      <i/>
      <sz val="14"/>
      <name val="Calibri"/>
      <family val="2"/>
    </font>
    <font>
      <sz val="9"/>
      <color rgb="FF000000"/>
      <name val="Aptos Narrow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749992370372631"/>
        <bgColor indexed="64"/>
      </patternFill>
    </fill>
    <fill>
      <patternFill patternType="solid">
        <fgColor theme="3" tint="0.499984740745262"/>
        <bgColor indexed="64"/>
      </patternFill>
    </fill>
    <fill>
      <patternFill patternType="solid">
        <fgColor rgb="FFFFC00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FFC000"/>
      </left>
      <right/>
      <top/>
      <bottom/>
      <diagonal/>
    </border>
    <border>
      <left/>
      <right style="thin">
        <color rgb="FFFFC000"/>
      </right>
      <top/>
      <bottom/>
      <diagonal/>
    </border>
    <border>
      <left style="thin">
        <color rgb="FFFFC000"/>
      </left>
      <right/>
      <top style="thin">
        <color indexed="64"/>
      </top>
      <bottom/>
      <diagonal/>
    </border>
    <border>
      <left/>
      <right style="thin">
        <color rgb="FFFFC000"/>
      </right>
      <top style="thin">
        <color indexed="64"/>
      </top>
      <bottom/>
      <diagonal/>
    </border>
    <border>
      <left/>
      <right style="thin">
        <color rgb="FFFFC000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6" fillId="0" borderId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203">
    <xf numFmtId="0" fontId="0" fillId="0" borderId="0" xfId="0"/>
    <xf numFmtId="0" fontId="1" fillId="0" borderId="1" xfId="1" applyBorder="1" applyAlignment="1">
      <alignment vertical="top"/>
    </xf>
    <xf numFmtId="0" fontId="1" fillId="0" borderId="3" xfId="1" applyBorder="1" applyAlignment="1">
      <alignment vertical="top"/>
    </xf>
    <xf numFmtId="0" fontId="1" fillId="0" borderId="0" xfId="1"/>
    <xf numFmtId="0" fontId="1" fillId="0" borderId="4" xfId="1" applyBorder="1"/>
    <xf numFmtId="0" fontId="1" fillId="0" borderId="5" xfId="1" applyBorder="1" applyAlignment="1">
      <alignment vertical="top"/>
    </xf>
    <xf numFmtId="0" fontId="4" fillId="0" borderId="7" xfId="0" applyFont="1" applyBorder="1" applyAlignment="1">
      <alignment horizontal="right" vertical="top" wrapText="1"/>
    </xf>
    <xf numFmtId="0" fontId="1" fillId="0" borderId="8" xfId="1" applyBorder="1" applyAlignment="1">
      <alignment vertical="top"/>
    </xf>
    <xf numFmtId="0" fontId="1" fillId="0" borderId="10" xfId="1" applyBorder="1"/>
    <xf numFmtId="0" fontId="4" fillId="0" borderId="4" xfId="0" applyFont="1" applyBorder="1" applyAlignment="1">
      <alignment horizontal="right" vertical="top" wrapText="1"/>
    </xf>
    <xf numFmtId="0" fontId="2" fillId="0" borderId="4" xfId="0" applyFont="1" applyBorder="1" applyAlignment="1">
      <alignment vertical="top" wrapText="1"/>
    </xf>
    <xf numFmtId="0" fontId="2" fillId="0" borderId="10" xfId="0" applyFont="1" applyBorder="1" applyAlignment="1">
      <alignment vertical="top" wrapText="1"/>
    </xf>
    <xf numFmtId="0" fontId="1" fillId="0" borderId="11" xfId="1" applyBorder="1" applyAlignment="1">
      <alignment vertical="top"/>
    </xf>
    <xf numFmtId="0" fontId="4" fillId="0" borderId="12" xfId="0" applyFont="1" applyBorder="1" applyAlignment="1">
      <alignment horizontal="right" vertical="top" wrapText="1"/>
    </xf>
    <xf numFmtId="0" fontId="2" fillId="0" borderId="2" xfId="0" applyFont="1" applyBorder="1" applyAlignment="1">
      <alignment vertical="top" wrapText="1"/>
    </xf>
    <xf numFmtId="0" fontId="7" fillId="0" borderId="0" xfId="2" applyFont="1" applyAlignment="1">
      <alignment horizontal="left" vertical="top"/>
    </xf>
    <xf numFmtId="0" fontId="3" fillId="0" borderId="0" xfId="2" applyFont="1" applyAlignment="1">
      <alignment horizontal="left" vertical="top"/>
    </xf>
    <xf numFmtId="0" fontId="8" fillId="0" borderId="0" xfId="2" applyFont="1" applyAlignment="1">
      <alignment horizontal="left" vertical="top"/>
    </xf>
    <xf numFmtId="164" fontId="7" fillId="0" borderId="0" xfId="3" applyNumberFormat="1" applyFont="1" applyBorder="1" applyAlignment="1">
      <alignment horizontal="right" vertical="top"/>
    </xf>
    <xf numFmtId="165" fontId="7" fillId="0" borderId="0" xfId="4" applyNumberFormat="1" applyFont="1" applyBorder="1" applyAlignment="1">
      <alignment horizontal="right" vertical="top" wrapText="1"/>
    </xf>
    <xf numFmtId="0" fontId="7" fillId="0" borderId="0" xfId="2" applyFont="1" applyAlignment="1">
      <alignment horizontal="left" vertical="top" wrapText="1"/>
    </xf>
    <xf numFmtId="0" fontId="3" fillId="0" borderId="0" xfId="2" applyFont="1" applyAlignment="1">
      <alignment horizontal="left" vertical="top" wrapText="1"/>
    </xf>
    <xf numFmtId="0" fontId="9" fillId="0" borderId="0" xfId="2" applyFont="1" applyAlignment="1">
      <alignment horizontal="left" vertical="top"/>
    </xf>
    <xf numFmtId="0" fontId="7" fillId="0" borderId="0" xfId="2" applyFont="1" applyAlignment="1">
      <alignment horizontal="right" vertical="top" wrapText="1"/>
    </xf>
    <xf numFmtId="0" fontId="10" fillId="0" borderId="0" xfId="2" applyFont="1" applyAlignment="1">
      <alignment horizontal="left" vertical="top"/>
    </xf>
    <xf numFmtId="0" fontId="12" fillId="5" borderId="6" xfId="2" applyFont="1" applyFill="1" applyBorder="1" applyAlignment="1">
      <alignment horizontal="right" vertical="top"/>
    </xf>
    <xf numFmtId="0" fontId="9" fillId="0" borderId="0" xfId="2" applyFont="1" applyAlignment="1">
      <alignment wrapText="1"/>
    </xf>
    <xf numFmtId="0" fontId="12" fillId="0" borderId="6" xfId="2" applyFont="1" applyBorder="1" applyAlignment="1">
      <alignment horizontal="right" vertical="top"/>
    </xf>
    <xf numFmtId="164" fontId="7" fillId="0" borderId="6" xfId="3" applyNumberFormat="1" applyFont="1" applyBorder="1" applyAlignment="1">
      <alignment horizontal="right" vertical="top"/>
    </xf>
    <xf numFmtId="0" fontId="13" fillId="0" borderId="6" xfId="2" applyFont="1" applyBorder="1" applyAlignment="1">
      <alignment horizontal="left" vertical="top"/>
    </xf>
    <xf numFmtId="165" fontId="3" fillId="0" borderId="6" xfId="4" applyNumberFormat="1" applyFont="1" applyBorder="1" applyAlignment="1">
      <alignment horizontal="right" vertical="top" wrapText="1"/>
    </xf>
    <xf numFmtId="0" fontId="9" fillId="0" borderId="0" xfId="2" applyFont="1" applyAlignment="1">
      <alignment horizontal="left" vertical="top" wrapText="1"/>
    </xf>
    <xf numFmtId="0" fontId="14" fillId="2" borderId="0" xfId="2" applyFont="1" applyFill="1" applyAlignment="1">
      <alignment wrapText="1"/>
    </xf>
    <xf numFmtId="0" fontId="9" fillId="2" borderId="0" xfId="2" applyFont="1" applyFill="1" applyAlignment="1">
      <alignment horizontal="left" vertical="top"/>
    </xf>
    <xf numFmtId="165" fontId="3" fillId="0" borderId="6" xfId="4" applyNumberFormat="1" applyFont="1" applyFill="1" applyBorder="1" applyAlignment="1">
      <alignment horizontal="right" vertical="top" wrapText="1"/>
    </xf>
    <xf numFmtId="0" fontId="16" fillId="0" borderId="0" xfId="2" applyFont="1" applyAlignment="1">
      <alignment horizontal="right" vertical="top" wrapText="1"/>
    </xf>
    <xf numFmtId="0" fontId="3" fillId="2" borderId="0" xfId="2" applyFont="1" applyFill="1" applyAlignment="1">
      <alignment horizontal="left" vertical="top" wrapText="1"/>
    </xf>
    <xf numFmtId="0" fontId="17" fillId="0" borderId="0" xfId="2" applyFont="1" applyAlignment="1">
      <alignment horizontal="left" vertical="top"/>
    </xf>
    <xf numFmtId="0" fontId="13" fillId="0" borderId="0" xfId="2" applyFont="1" applyAlignment="1">
      <alignment horizontal="left" vertical="top"/>
    </xf>
    <xf numFmtId="165" fontId="10" fillId="0" borderId="0" xfId="4" applyNumberFormat="1" applyFont="1" applyFill="1" applyBorder="1" applyAlignment="1">
      <alignment horizontal="left" vertical="top" wrapText="1"/>
    </xf>
    <xf numFmtId="0" fontId="10" fillId="3" borderId="0" xfId="2" applyFont="1" applyFill="1" applyAlignment="1">
      <alignment horizontal="left" vertical="top"/>
    </xf>
    <xf numFmtId="165" fontId="13" fillId="0" borderId="15" xfId="2" applyNumberFormat="1" applyFont="1" applyBorder="1" applyAlignment="1">
      <alignment horizontal="left" vertical="top"/>
    </xf>
    <xf numFmtId="165" fontId="13" fillId="0" borderId="6" xfId="4" applyNumberFormat="1" applyFont="1" applyBorder="1" applyAlignment="1">
      <alignment horizontal="right" vertical="top" wrapText="1"/>
    </xf>
    <xf numFmtId="0" fontId="20" fillId="0" borderId="0" xfId="2" applyFont="1" applyAlignment="1">
      <alignment horizontal="left" vertical="top" wrapText="1"/>
    </xf>
    <xf numFmtId="165" fontId="10" fillId="0" borderId="0" xfId="2" applyNumberFormat="1" applyFont="1" applyAlignment="1">
      <alignment horizontal="right" vertical="top"/>
    </xf>
    <xf numFmtId="165" fontId="23" fillId="0" borderId="0" xfId="2" applyNumberFormat="1" applyFont="1" applyAlignment="1">
      <alignment horizontal="left" vertical="top"/>
    </xf>
    <xf numFmtId="165" fontId="13" fillId="0" borderId="0" xfId="4" applyNumberFormat="1" applyFont="1" applyBorder="1" applyAlignment="1">
      <alignment horizontal="right" vertical="top" wrapText="1"/>
    </xf>
    <xf numFmtId="1" fontId="7" fillId="0" borderId="0" xfId="2" applyNumberFormat="1" applyFont="1" applyAlignment="1">
      <alignment horizontal="right" vertical="top"/>
    </xf>
    <xf numFmtId="1" fontId="7" fillId="0" borderId="9" xfId="2" applyNumberFormat="1" applyFont="1" applyBorder="1" applyAlignment="1">
      <alignment horizontal="right" vertical="top"/>
    </xf>
    <xf numFmtId="0" fontId="25" fillId="0" borderId="0" xfId="2" applyFont="1" applyAlignment="1">
      <alignment horizontal="left" vertical="top"/>
    </xf>
    <xf numFmtId="165" fontId="7" fillId="0" borderId="0" xfId="4" applyNumberFormat="1" applyFont="1" applyFill="1" applyBorder="1" applyAlignment="1">
      <alignment horizontal="right" vertical="top" wrapText="1"/>
    </xf>
    <xf numFmtId="0" fontId="4" fillId="0" borderId="0" xfId="2" applyFont="1" applyAlignment="1">
      <alignment horizontal="right" vertical="top" wrapText="1"/>
    </xf>
    <xf numFmtId="0" fontId="2" fillId="3" borderId="0" xfId="2" applyFont="1" applyFill="1" applyAlignment="1">
      <alignment vertical="top" wrapText="1"/>
    </xf>
    <xf numFmtId="0" fontId="27" fillId="0" borderId="0" xfId="2" applyFont="1" applyAlignment="1">
      <alignment horizontal="left" vertical="top" wrapText="1"/>
    </xf>
    <xf numFmtId="164" fontId="3" fillId="0" borderId="0" xfId="3" applyNumberFormat="1" applyFont="1" applyBorder="1" applyAlignment="1">
      <alignment horizontal="right" vertical="top"/>
    </xf>
    <xf numFmtId="0" fontId="10" fillId="0" borderId="0" xfId="2" applyFont="1" applyAlignment="1">
      <alignment horizontal="left" vertical="top" wrapText="1"/>
    </xf>
    <xf numFmtId="164" fontId="7" fillId="0" borderId="0" xfId="3" applyNumberFormat="1" applyFont="1" applyBorder="1" applyAlignment="1">
      <alignment horizontal="center" vertical="top"/>
    </xf>
    <xf numFmtId="164" fontId="7" fillId="0" borderId="0" xfId="3" applyNumberFormat="1" applyFont="1" applyFill="1" applyBorder="1" applyAlignment="1">
      <alignment horizontal="right" vertical="top"/>
    </xf>
    <xf numFmtId="0" fontId="29" fillId="0" borderId="0" xfId="2" applyFont="1" applyAlignment="1">
      <alignment horizontal="left" vertical="top"/>
    </xf>
    <xf numFmtId="0" fontId="13" fillId="0" borderId="9" xfId="2" applyFont="1" applyBorder="1" applyAlignment="1">
      <alignment horizontal="left" vertical="top" wrapText="1"/>
    </xf>
    <xf numFmtId="0" fontId="14" fillId="10" borderId="0" xfId="0" applyFont="1" applyFill="1" applyAlignment="1">
      <alignment wrapText="1"/>
    </xf>
    <xf numFmtId="0" fontId="1" fillId="0" borderId="0" xfId="1" applyAlignment="1">
      <alignment horizontal="left"/>
    </xf>
    <xf numFmtId="0" fontId="30" fillId="0" borderId="0" xfId="0" applyFont="1"/>
    <xf numFmtId="0" fontId="31" fillId="0" borderId="0" xfId="0" applyFont="1"/>
    <xf numFmtId="0" fontId="0" fillId="0" borderId="23" xfId="0" applyBorder="1"/>
    <xf numFmtId="0" fontId="0" fillId="0" borderId="22" xfId="0" applyBorder="1"/>
    <xf numFmtId="0" fontId="34" fillId="0" borderId="0" xfId="0" applyFont="1" applyAlignment="1">
      <alignment horizontal="center"/>
    </xf>
    <xf numFmtId="0" fontId="35" fillId="0" borderId="0" xfId="0" applyFont="1"/>
    <xf numFmtId="0" fontId="30" fillId="0" borderId="0" xfId="0" applyFont="1" applyAlignment="1">
      <alignment horizontal="left"/>
    </xf>
    <xf numFmtId="0" fontId="0" fillId="0" borderId="0" xfId="0" applyAlignment="1">
      <alignment horizontal="right"/>
    </xf>
    <xf numFmtId="0" fontId="36" fillId="0" borderId="9" xfId="0" applyFont="1" applyBorder="1" applyAlignment="1">
      <alignment horizontal="center"/>
    </xf>
    <xf numFmtId="0" fontId="36" fillId="0" borderId="0" xfId="0" applyFont="1" applyAlignment="1">
      <alignment horizontal="center"/>
    </xf>
    <xf numFmtId="0" fontId="36" fillId="0" borderId="0" xfId="0" applyFont="1"/>
    <xf numFmtId="0" fontId="36" fillId="0" borderId="0" xfId="1" applyFont="1"/>
    <xf numFmtId="3" fontId="0" fillId="0" borderId="0" xfId="0" applyNumberFormat="1"/>
    <xf numFmtId="0" fontId="2" fillId="0" borderId="0" xfId="0" applyFont="1" applyAlignment="1">
      <alignment vertical="top" wrapText="1"/>
    </xf>
    <xf numFmtId="0" fontId="4" fillId="0" borderId="0" xfId="0" applyFont="1" applyAlignment="1">
      <alignment horizontal="right" vertical="top" wrapText="1"/>
    </xf>
    <xf numFmtId="0" fontId="32" fillId="0" borderId="0" xfId="1" applyFont="1" applyAlignment="1">
      <alignment horizontal="center"/>
    </xf>
    <xf numFmtId="3" fontId="0" fillId="0" borderId="23" xfId="0" applyNumberFormat="1" applyBorder="1"/>
    <xf numFmtId="0" fontId="0" fillId="11" borderId="22" xfId="0" applyFill="1" applyBorder="1"/>
    <xf numFmtId="0" fontId="0" fillId="11" borderId="23" xfId="0" applyFill="1" applyBorder="1"/>
    <xf numFmtId="3" fontId="0" fillId="11" borderId="23" xfId="0" applyNumberFormat="1" applyFill="1" applyBorder="1"/>
    <xf numFmtId="0" fontId="0" fillId="0" borderId="24" xfId="0" applyBorder="1"/>
    <xf numFmtId="3" fontId="0" fillId="0" borderId="25" xfId="0" applyNumberFormat="1" applyBorder="1"/>
    <xf numFmtId="0" fontId="37" fillId="0" borderId="0" xfId="0" applyFont="1"/>
    <xf numFmtId="0" fontId="28" fillId="0" borderId="0" xfId="1" applyFont="1" applyAlignment="1">
      <alignment horizontal="left" vertical="center" indent="2"/>
    </xf>
    <xf numFmtId="0" fontId="32" fillId="0" borderId="26" xfId="1" applyFont="1" applyBorder="1" applyAlignment="1">
      <alignment horizontal="center"/>
    </xf>
    <xf numFmtId="0" fontId="1" fillId="0" borderId="27" xfId="1" applyBorder="1"/>
    <xf numFmtId="0" fontId="28" fillId="9" borderId="27" xfId="1" applyFont="1" applyFill="1" applyBorder="1" applyAlignment="1">
      <alignment horizontal="left" vertical="center"/>
    </xf>
    <xf numFmtId="0" fontId="28" fillId="9" borderId="28" xfId="1" applyFont="1" applyFill="1" applyBorder="1" applyAlignment="1">
      <alignment horizontal="left" vertical="center"/>
    </xf>
    <xf numFmtId="0" fontId="28" fillId="0" borderId="0" xfId="1" applyFont="1" applyAlignment="1">
      <alignment horizontal="left" vertical="center"/>
    </xf>
    <xf numFmtId="1" fontId="0" fillId="0" borderId="0" xfId="0" applyNumberFormat="1"/>
    <xf numFmtId="166" fontId="0" fillId="0" borderId="0" xfId="0" applyNumberFormat="1"/>
    <xf numFmtId="0" fontId="38" fillId="11" borderId="23" xfId="0" applyFont="1" applyFill="1" applyBorder="1"/>
    <xf numFmtId="3" fontId="38" fillId="11" borderId="0" xfId="0" applyNumberFormat="1" applyFont="1" applyFill="1"/>
    <xf numFmtId="0" fontId="38" fillId="11" borderId="0" xfId="0" applyFont="1" applyFill="1"/>
    <xf numFmtId="166" fontId="38" fillId="11" borderId="0" xfId="0" applyNumberFormat="1" applyFont="1" applyFill="1"/>
    <xf numFmtId="0" fontId="38" fillId="11" borderId="22" xfId="0" applyFont="1" applyFill="1" applyBorder="1"/>
    <xf numFmtId="1" fontId="0" fillId="0" borderId="23" xfId="0" applyNumberFormat="1" applyBorder="1"/>
    <xf numFmtId="1" fontId="0" fillId="0" borderId="25" xfId="0" applyNumberFormat="1" applyBorder="1"/>
    <xf numFmtId="0" fontId="0" fillId="0" borderId="25" xfId="0" applyBorder="1"/>
    <xf numFmtId="0" fontId="13" fillId="0" borderId="0" xfId="2" applyFont="1" applyAlignment="1">
      <alignment horizontal="left" vertical="top" wrapText="1"/>
    </xf>
    <xf numFmtId="1" fontId="7" fillId="0" borderId="6" xfId="2" applyNumberFormat="1" applyFont="1" applyBorder="1" applyAlignment="1">
      <alignment horizontal="right" vertical="top"/>
    </xf>
    <xf numFmtId="164" fontId="7" fillId="0" borderId="0" xfId="3" applyNumberFormat="1" applyFont="1" applyBorder="1" applyAlignment="1">
      <alignment horizontal="left" vertical="top"/>
    </xf>
    <xf numFmtId="165" fontId="7" fillId="0" borderId="0" xfId="4" applyNumberFormat="1" applyFont="1" applyBorder="1" applyAlignment="1">
      <alignment horizontal="right" vertical="top"/>
    </xf>
    <xf numFmtId="0" fontId="7" fillId="0" borderId="0" xfId="2" applyFont="1"/>
    <xf numFmtId="0" fontId="7" fillId="2" borderId="0" xfId="1" applyFont="1" applyFill="1" applyAlignment="1">
      <alignment vertical="top"/>
    </xf>
    <xf numFmtId="0" fontId="41" fillId="0" borderId="0" xfId="2" applyFont="1" applyAlignment="1">
      <alignment horizontal="left" vertical="top"/>
    </xf>
    <xf numFmtId="0" fontId="42" fillId="7" borderId="0" xfId="2" applyFont="1" applyFill="1" applyAlignment="1">
      <alignment horizontal="center" vertical="top"/>
    </xf>
    <xf numFmtId="0" fontId="43" fillId="7" borderId="0" xfId="2" applyFont="1" applyFill="1" applyAlignment="1">
      <alignment horizontal="center" vertical="top" wrapText="1"/>
    </xf>
    <xf numFmtId="0" fontId="44" fillId="7" borderId="0" xfId="2" applyFont="1" applyFill="1" applyAlignment="1">
      <alignment horizontal="center" vertical="top" wrapText="1"/>
    </xf>
    <xf numFmtId="165" fontId="44" fillId="7" borderId="0" xfId="4" applyNumberFormat="1" applyFont="1" applyFill="1" applyBorder="1" applyAlignment="1">
      <alignment horizontal="center" vertical="top" wrapText="1"/>
    </xf>
    <xf numFmtId="164" fontId="44" fillId="7" borderId="0" xfId="3" applyNumberFormat="1" applyFont="1" applyFill="1" applyBorder="1" applyAlignment="1">
      <alignment horizontal="center" vertical="top"/>
    </xf>
    <xf numFmtId="3" fontId="42" fillId="7" borderId="0" xfId="2" applyNumberFormat="1" applyFont="1" applyFill="1" applyAlignment="1">
      <alignment horizontal="center" vertical="top" wrapText="1"/>
    </xf>
    <xf numFmtId="0" fontId="44" fillId="8" borderId="6" xfId="2" applyFont="1" applyFill="1" applyBorder="1" applyAlignment="1">
      <alignment horizontal="left" vertical="top" wrapText="1"/>
    </xf>
    <xf numFmtId="165" fontId="44" fillId="8" borderId="6" xfId="4" applyNumberFormat="1" applyFont="1" applyFill="1" applyBorder="1" applyAlignment="1">
      <alignment horizontal="left" vertical="top" wrapText="1"/>
    </xf>
    <xf numFmtId="164" fontId="44" fillId="8" borderId="6" xfId="3" applyNumberFormat="1" applyFont="1" applyFill="1" applyBorder="1" applyAlignment="1">
      <alignment horizontal="right" vertical="top"/>
    </xf>
    <xf numFmtId="3" fontId="42" fillId="7" borderId="9" xfId="2" applyNumberFormat="1" applyFont="1" applyFill="1" applyBorder="1" applyAlignment="1">
      <alignment horizontal="center" vertical="top"/>
    </xf>
    <xf numFmtId="0" fontId="17" fillId="6" borderId="6" xfId="2" applyFont="1" applyFill="1" applyBorder="1" applyAlignment="1">
      <alignment horizontal="left" vertical="top"/>
    </xf>
    <xf numFmtId="0" fontId="27" fillId="6" borderId="6" xfId="2" applyFont="1" applyFill="1" applyBorder="1" applyAlignment="1">
      <alignment horizontal="left" vertical="top"/>
    </xf>
    <xf numFmtId="0" fontId="17" fillId="6" borderId="6" xfId="2" applyFont="1" applyFill="1" applyBorder="1" applyAlignment="1">
      <alignment horizontal="left" vertical="top" wrapText="1"/>
    </xf>
    <xf numFmtId="165" fontId="17" fillId="6" borderId="6" xfId="4" applyNumberFormat="1" applyFont="1" applyFill="1" applyBorder="1" applyAlignment="1">
      <alignment horizontal="right" vertical="top" wrapText="1"/>
    </xf>
    <xf numFmtId="164" fontId="17" fillId="6" borderId="6" xfId="3" applyNumberFormat="1" applyFont="1" applyFill="1" applyBorder="1" applyAlignment="1">
      <alignment horizontal="right" vertical="top"/>
    </xf>
    <xf numFmtId="165" fontId="17" fillId="6" borderId="6" xfId="4" applyNumberFormat="1" applyFont="1" applyFill="1" applyBorder="1" applyAlignment="1">
      <alignment horizontal="right" vertical="top"/>
    </xf>
    <xf numFmtId="0" fontId="17" fillId="0" borderId="0" xfId="2" applyFont="1" applyAlignment="1">
      <alignment horizontal="right" vertical="top"/>
    </xf>
    <xf numFmtId="0" fontId="46" fillId="0" borderId="0" xfId="2" applyFont="1" applyAlignment="1">
      <alignment horizontal="right" vertical="top" wrapText="1"/>
    </xf>
    <xf numFmtId="165" fontId="47" fillId="3" borderId="6" xfId="4" applyNumberFormat="1" applyFont="1" applyFill="1" applyBorder="1" applyAlignment="1">
      <alignment horizontal="right" vertical="top" wrapText="1"/>
    </xf>
    <xf numFmtId="165" fontId="47" fillId="3" borderId="15" xfId="2" applyNumberFormat="1" applyFont="1" applyFill="1" applyBorder="1" applyAlignment="1">
      <alignment horizontal="right" vertical="top"/>
    </xf>
    <xf numFmtId="0" fontId="13" fillId="3" borderId="0" xfId="2" applyFont="1" applyFill="1" applyAlignment="1">
      <alignment horizontal="left" vertical="top"/>
    </xf>
    <xf numFmtId="165" fontId="47" fillId="3" borderId="0" xfId="4" applyNumberFormat="1" applyFont="1" applyFill="1" applyBorder="1" applyAlignment="1">
      <alignment horizontal="right" vertical="top" wrapText="1"/>
    </xf>
    <xf numFmtId="165" fontId="13" fillId="3" borderId="13" xfId="2" applyNumberFormat="1" applyFont="1" applyFill="1" applyBorder="1" applyAlignment="1">
      <alignment horizontal="right" vertical="top"/>
    </xf>
    <xf numFmtId="165" fontId="7" fillId="3" borderId="0" xfId="4" applyNumberFormat="1" applyFont="1" applyFill="1" applyBorder="1" applyAlignment="1">
      <alignment horizontal="right" vertical="top" wrapText="1"/>
    </xf>
    <xf numFmtId="10" fontId="47" fillId="3" borderId="13" xfId="3" applyNumberFormat="1" applyFont="1" applyFill="1" applyBorder="1" applyAlignment="1">
      <alignment horizontal="right" vertical="top"/>
    </xf>
    <xf numFmtId="10" fontId="47" fillId="3" borderId="13" xfId="3" applyNumberFormat="1" applyFont="1" applyFill="1" applyBorder="1" applyAlignment="1">
      <alignment horizontal="center" vertical="top"/>
    </xf>
    <xf numFmtId="0" fontId="7" fillId="0" borderId="0" xfId="1" applyFont="1"/>
    <xf numFmtId="165" fontId="13" fillId="5" borderId="6" xfId="4" applyNumberFormat="1" applyFont="1" applyFill="1" applyBorder="1" applyAlignment="1">
      <alignment horizontal="right" vertical="top" wrapText="1"/>
    </xf>
    <xf numFmtId="0" fontId="13" fillId="5" borderId="6" xfId="2" applyFont="1" applyFill="1" applyBorder="1" applyAlignment="1">
      <alignment horizontal="left" vertical="top"/>
    </xf>
    <xf numFmtId="164" fontId="3" fillId="5" borderId="6" xfId="3" applyNumberFormat="1" applyFont="1" applyFill="1" applyBorder="1" applyAlignment="1">
      <alignment horizontal="right" vertical="top"/>
    </xf>
    <xf numFmtId="0" fontId="49" fillId="8" borderId="6" xfId="2" applyFont="1" applyFill="1" applyBorder="1" applyAlignment="1">
      <alignment horizontal="left" vertical="top"/>
    </xf>
    <xf numFmtId="0" fontId="50" fillId="8" borderId="6" xfId="2" applyFont="1" applyFill="1" applyBorder="1" applyAlignment="1">
      <alignment horizontal="left" vertical="top" wrapText="1"/>
    </xf>
    <xf numFmtId="0" fontId="49" fillId="6" borderId="6" xfId="2" applyFont="1" applyFill="1" applyBorder="1" applyAlignment="1">
      <alignment horizontal="left" vertical="top"/>
    </xf>
    <xf numFmtId="0" fontId="51" fillId="6" borderId="6" xfId="2" applyFont="1" applyFill="1" applyBorder="1" applyAlignment="1">
      <alignment horizontal="left" vertical="top"/>
    </xf>
    <xf numFmtId="0" fontId="49" fillId="6" borderId="6" xfId="2" applyFont="1" applyFill="1" applyBorder="1" applyAlignment="1">
      <alignment horizontal="left" vertical="top" wrapText="1"/>
    </xf>
    <xf numFmtId="165" fontId="49" fillId="6" borderId="6" xfId="4" applyNumberFormat="1" applyFont="1" applyFill="1" applyBorder="1" applyAlignment="1">
      <alignment horizontal="right" vertical="top" wrapText="1"/>
    </xf>
    <xf numFmtId="164" fontId="49" fillId="6" borderId="6" xfId="3" applyNumberFormat="1" applyFont="1" applyFill="1" applyBorder="1" applyAlignment="1">
      <alignment horizontal="right" vertical="top"/>
    </xf>
    <xf numFmtId="165" fontId="49" fillId="6" borderId="6" xfId="4" applyNumberFormat="1" applyFont="1" applyFill="1" applyBorder="1" applyAlignment="1">
      <alignment horizontal="right" vertical="top"/>
    </xf>
    <xf numFmtId="0" fontId="49" fillId="0" borderId="0" xfId="2" applyFont="1" applyAlignment="1">
      <alignment horizontal="right" vertical="top"/>
    </xf>
    <xf numFmtId="0" fontId="49" fillId="0" borderId="0" xfId="2" applyFont="1" applyAlignment="1">
      <alignment horizontal="left" vertical="top"/>
    </xf>
    <xf numFmtId="0" fontId="53" fillId="0" borderId="0" xfId="2" applyFont="1" applyAlignment="1">
      <alignment horizontal="left" vertical="top"/>
    </xf>
    <xf numFmtId="0" fontId="49" fillId="4" borderId="6" xfId="2" applyFont="1" applyFill="1" applyBorder="1" applyAlignment="1">
      <alignment horizontal="left" vertical="top"/>
    </xf>
    <xf numFmtId="0" fontId="51" fillId="4" borderId="6" xfId="2" applyFont="1" applyFill="1" applyBorder="1" applyAlignment="1">
      <alignment horizontal="left" vertical="top"/>
    </xf>
    <xf numFmtId="0" fontId="49" fillId="4" borderId="6" xfId="2" applyFont="1" applyFill="1" applyBorder="1" applyAlignment="1">
      <alignment horizontal="left" vertical="top" wrapText="1"/>
    </xf>
    <xf numFmtId="165" fontId="49" fillId="4" borderId="6" xfId="4" applyNumberFormat="1" applyFont="1" applyFill="1" applyBorder="1" applyAlignment="1">
      <alignment horizontal="right" vertical="top" wrapText="1"/>
    </xf>
    <xf numFmtId="164" fontId="49" fillId="4" borderId="6" xfId="3" applyNumberFormat="1" applyFont="1" applyFill="1" applyBorder="1" applyAlignment="1">
      <alignment horizontal="right" vertical="top"/>
    </xf>
    <xf numFmtId="165" fontId="49" fillId="4" borderId="6" xfId="4" applyNumberFormat="1" applyFont="1" applyFill="1" applyBorder="1" applyAlignment="1">
      <alignment horizontal="right" vertical="top"/>
    </xf>
    <xf numFmtId="0" fontId="52" fillId="4" borderId="6" xfId="2" applyFont="1" applyFill="1" applyBorder="1" applyAlignment="1">
      <alignment horizontal="left" vertical="top"/>
    </xf>
    <xf numFmtId="0" fontId="9" fillId="0" borderId="0" xfId="0" applyFont="1"/>
    <xf numFmtId="0" fontId="3" fillId="0" borderId="0" xfId="0" applyFont="1"/>
    <xf numFmtId="0" fontId="7" fillId="0" borderId="0" xfId="1" applyFont="1" applyAlignment="1">
      <alignment horizontal="left" vertical="center"/>
    </xf>
    <xf numFmtId="0" fontId="7" fillId="0" borderId="0" xfId="2" applyFont="1" applyAlignment="1">
      <alignment horizontal="right" vertical="top"/>
    </xf>
    <xf numFmtId="165" fontId="18" fillId="0" borderId="22" xfId="4" applyNumberFormat="1" applyFont="1" applyFill="1" applyBorder="1" applyAlignment="1">
      <alignment horizontal="left" vertical="top" wrapText="1"/>
    </xf>
    <xf numFmtId="3" fontId="9" fillId="0" borderId="0" xfId="0" applyNumberFormat="1" applyFont="1"/>
    <xf numFmtId="3" fontId="42" fillId="7" borderId="22" xfId="2" applyNumberFormat="1" applyFont="1" applyFill="1" applyBorder="1" applyAlignment="1">
      <alignment horizontal="center" vertical="top" wrapText="1"/>
    </xf>
    <xf numFmtId="3" fontId="42" fillId="7" borderId="24" xfId="2" applyNumberFormat="1" applyFont="1" applyFill="1" applyBorder="1" applyAlignment="1">
      <alignment horizontal="center" vertical="top"/>
    </xf>
    <xf numFmtId="1" fontId="24" fillId="0" borderId="22" xfId="2" applyNumberFormat="1" applyFont="1" applyBorder="1" applyAlignment="1">
      <alignment horizontal="right" vertical="top"/>
    </xf>
    <xf numFmtId="1" fontId="24" fillId="0" borderId="20" xfId="2" applyNumberFormat="1" applyFont="1" applyBorder="1" applyAlignment="1">
      <alignment horizontal="right" vertical="top"/>
    </xf>
    <xf numFmtId="0" fontId="19" fillId="6" borderId="20" xfId="2" applyFont="1" applyFill="1" applyBorder="1" applyAlignment="1">
      <alignment horizontal="left" vertical="top"/>
    </xf>
    <xf numFmtId="165" fontId="19" fillId="0" borderId="22" xfId="2" applyNumberFormat="1" applyFont="1" applyBorder="1" applyAlignment="1">
      <alignment horizontal="left" vertical="top"/>
    </xf>
    <xf numFmtId="165" fontId="21" fillId="0" borderId="22" xfId="2" applyNumberFormat="1" applyFont="1" applyBorder="1" applyAlignment="1">
      <alignment horizontal="right" vertical="top"/>
    </xf>
    <xf numFmtId="165" fontId="19" fillId="0" borderId="20" xfId="2" applyNumberFormat="1" applyFont="1" applyBorder="1" applyAlignment="1">
      <alignment horizontal="left" vertical="top"/>
    </xf>
    <xf numFmtId="165" fontId="48" fillId="3" borderId="20" xfId="2" applyNumberFormat="1" applyFont="1" applyFill="1" applyBorder="1" applyAlignment="1">
      <alignment horizontal="right" vertical="top"/>
    </xf>
    <xf numFmtId="0" fontId="48" fillId="3" borderId="22" xfId="2" applyFont="1" applyFill="1" applyBorder="1" applyAlignment="1">
      <alignment horizontal="right" vertical="top"/>
    </xf>
    <xf numFmtId="10" fontId="48" fillId="3" borderId="22" xfId="3" applyNumberFormat="1" applyFont="1" applyFill="1" applyBorder="1" applyAlignment="1">
      <alignment horizontal="right" vertical="top"/>
    </xf>
    <xf numFmtId="10" fontId="48" fillId="3" borderId="22" xfId="3" applyNumberFormat="1" applyFont="1" applyFill="1" applyBorder="1" applyAlignment="1">
      <alignment horizontal="center" vertical="top"/>
    </xf>
    <xf numFmtId="0" fontId="52" fillId="6" borderId="20" xfId="2" applyFont="1" applyFill="1" applyBorder="1" applyAlignment="1">
      <alignment horizontal="left" vertical="top"/>
    </xf>
    <xf numFmtId="0" fontId="8" fillId="0" borderId="22" xfId="2" applyFont="1" applyBorder="1" applyAlignment="1">
      <alignment horizontal="right" vertical="top"/>
    </xf>
    <xf numFmtId="0" fontId="15" fillId="0" borderId="20" xfId="2" applyFont="1" applyBorder="1" applyAlignment="1">
      <alignment horizontal="right" vertical="top"/>
    </xf>
    <xf numFmtId="0" fontId="52" fillId="4" borderId="20" xfId="2" applyFont="1" applyFill="1" applyBorder="1" applyAlignment="1">
      <alignment horizontal="left" vertical="top"/>
    </xf>
    <xf numFmtId="0" fontId="11" fillId="0" borderId="20" xfId="2" applyFont="1" applyBorder="1" applyAlignment="1">
      <alignment horizontal="right" vertical="top"/>
    </xf>
    <xf numFmtId="0" fontId="11" fillId="5" borderId="20" xfId="2" applyFont="1" applyFill="1" applyBorder="1" applyAlignment="1">
      <alignment horizontal="right" vertical="top"/>
    </xf>
    <xf numFmtId="0" fontId="8" fillId="0" borderId="24" xfId="2" applyFont="1" applyBorder="1" applyAlignment="1">
      <alignment horizontal="right" vertical="top"/>
    </xf>
    <xf numFmtId="0" fontId="26" fillId="0" borderId="0" xfId="2" applyFont="1" applyAlignment="1">
      <alignment horizontal="center" vertical="top"/>
    </xf>
    <xf numFmtId="0" fontId="54" fillId="0" borderId="0" xfId="1" applyFont="1" applyAlignment="1">
      <alignment horizontal="right"/>
    </xf>
    <xf numFmtId="0" fontId="39" fillId="0" borderId="0" xfId="0" applyFont="1"/>
    <xf numFmtId="0" fontId="38" fillId="0" borderId="0" xfId="0" applyFont="1"/>
    <xf numFmtId="49" fontId="37" fillId="0" borderId="0" xfId="0" applyNumberFormat="1" applyFont="1" applyAlignment="1">
      <alignment horizontal="center"/>
    </xf>
    <xf numFmtId="0" fontId="34" fillId="0" borderId="0" xfId="0" applyFont="1" applyAlignment="1">
      <alignment horizontal="center"/>
    </xf>
    <xf numFmtId="0" fontId="36" fillId="0" borderId="19" xfId="0" applyFont="1" applyBorder="1" applyAlignment="1">
      <alignment horizontal="center"/>
    </xf>
    <xf numFmtId="166" fontId="39" fillId="0" borderId="0" xfId="0" applyNumberFormat="1" applyFont="1" applyAlignment="1">
      <alignment horizontal="center" vertical="center" wrapText="1"/>
    </xf>
    <xf numFmtId="0" fontId="32" fillId="0" borderId="20" xfId="1" applyFont="1" applyBorder="1" applyAlignment="1">
      <alignment horizontal="center"/>
    </xf>
    <xf numFmtId="0" fontId="32" fillId="0" borderId="21" xfId="1" applyFont="1" applyBorder="1" applyAlignment="1">
      <alignment horizontal="center"/>
    </xf>
    <xf numFmtId="0" fontId="37" fillId="0" borderId="9" xfId="0" applyFont="1" applyBorder="1" applyAlignment="1">
      <alignment horizontal="center"/>
    </xf>
    <xf numFmtId="0" fontId="40" fillId="0" borderId="0" xfId="0" applyFont="1" applyAlignment="1">
      <alignment horizontal="center" vertical="center" wrapText="1"/>
    </xf>
    <xf numFmtId="0" fontId="36" fillId="0" borderId="9" xfId="0" applyFont="1" applyBorder="1" applyAlignment="1">
      <alignment horizontal="center"/>
    </xf>
    <xf numFmtId="0" fontId="13" fillId="0" borderId="18" xfId="2" applyFont="1" applyBorder="1" applyAlignment="1">
      <alignment horizontal="left" vertical="top" wrapText="1"/>
    </xf>
    <xf numFmtId="0" fontId="13" fillId="0" borderId="17" xfId="2" applyFont="1" applyBorder="1" applyAlignment="1">
      <alignment horizontal="left" vertical="top" wrapText="1"/>
    </xf>
    <xf numFmtId="0" fontId="13" fillId="3" borderId="6" xfId="2" applyFont="1" applyFill="1" applyBorder="1" applyAlignment="1">
      <alignment horizontal="left" vertical="top" wrapText="1"/>
    </xf>
    <xf numFmtId="0" fontId="13" fillId="3" borderId="16" xfId="2" applyFont="1" applyFill="1" applyBorder="1" applyAlignment="1">
      <alignment horizontal="left" vertical="top" wrapText="1"/>
    </xf>
    <xf numFmtId="0" fontId="13" fillId="3" borderId="0" xfId="2" applyFont="1" applyFill="1" applyAlignment="1">
      <alignment horizontal="left" vertical="top" wrapText="1"/>
    </xf>
    <xf numFmtId="0" fontId="13" fillId="3" borderId="14" xfId="2" applyFont="1" applyFill="1" applyBorder="1" applyAlignment="1">
      <alignment horizontal="left" vertical="top" wrapText="1"/>
    </xf>
    <xf numFmtId="0" fontId="17" fillId="0" borderId="0" xfId="2" applyFont="1" applyAlignment="1">
      <alignment horizontal="left" vertical="top"/>
    </xf>
    <xf numFmtId="0" fontId="13" fillId="0" borderId="6" xfId="2" applyFont="1" applyBorder="1" applyAlignment="1">
      <alignment horizontal="center" vertical="top" wrapText="1"/>
    </xf>
    <xf numFmtId="0" fontId="13" fillId="0" borderId="0" xfId="2" applyFont="1" applyAlignment="1">
      <alignment horizontal="center" vertical="top" wrapText="1"/>
    </xf>
  </cellXfs>
  <cellStyles count="5">
    <cellStyle name="Comma 2" xfId="4" xr:uid="{18FA4862-2DB8-4DBF-A830-6E9DB8AE186F}"/>
    <cellStyle name="Normal" xfId="0" builtinId="0"/>
    <cellStyle name="Normal 2" xfId="1" xr:uid="{256FD1E5-A0E1-4E1C-824A-991EB2069975}"/>
    <cellStyle name="Normal 3" xfId="2" xr:uid="{89C7B2E1-0762-4802-9357-2F009B164C84}"/>
    <cellStyle name="Percent 2" xfId="3" xr:uid="{235C3CC9-57B4-43C8-9C06-04FFC81BBC5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ngela.kepus.COV\Downloads\Blank%20Form%20Community%20Policing%20Data%20v5.3.xlsx" TargetMode="External"/><Relationship Id="rId1" Type="http://schemas.openxmlformats.org/officeDocument/2006/relationships/externalLinkPath" Target="/Users/angela.kepus.COV/Downloads/Blank%20Form%20Community%20Policing%20Data%20v5.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ommunity Policing Data Entry"/>
      <sheetName val="DropdownTables"/>
      <sheetName val="Blank Form Community Policing D"/>
    </sheetNames>
    <sheetDataSet>
      <sheetData sheetId="0" refreshError="1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7159E0-418E-4C5B-8655-C6198882AB62}">
  <dimension ref="A1:O377"/>
  <sheetViews>
    <sheetView tabSelected="1" workbookViewId="0">
      <selection activeCell="B1" sqref="B1"/>
    </sheetView>
  </sheetViews>
  <sheetFormatPr defaultRowHeight="14.4" x14ac:dyDescent="0.3"/>
  <cols>
    <col min="1" max="1" width="46.44140625" bestFit="1" customWidth="1"/>
    <col min="2" max="2" width="47.33203125" customWidth="1"/>
    <col min="3" max="3" width="15.5546875" customWidth="1"/>
    <col min="4" max="4" width="49.44140625" style="61" bestFit="1" customWidth="1"/>
    <col min="5" max="5" width="7.33203125" style="3" bestFit="1" customWidth="1"/>
    <col min="7" max="7" width="36.5546875" customWidth="1"/>
    <col min="9" max="9" width="9" bestFit="1" customWidth="1"/>
    <col min="10" max="10" width="44.88671875" bestFit="1" customWidth="1"/>
    <col min="13" max="13" width="36.109375" customWidth="1"/>
    <col min="15" max="15" width="12.33203125" style="92" bestFit="1" customWidth="1"/>
    <col min="16" max="16" width="7.6640625" customWidth="1"/>
  </cols>
  <sheetData>
    <row r="1" spans="1:15" ht="21" x14ac:dyDescent="0.4">
      <c r="A1" s="63" t="s">
        <v>479</v>
      </c>
      <c r="G1" s="84">
        <v>300</v>
      </c>
      <c r="H1" t="s">
        <v>456</v>
      </c>
    </row>
    <row r="2" spans="1:15" x14ac:dyDescent="0.3">
      <c r="A2" s="62"/>
    </row>
    <row r="3" spans="1:15" x14ac:dyDescent="0.3">
      <c r="A3" s="186" t="s">
        <v>442</v>
      </c>
      <c r="B3" s="186"/>
      <c r="C3" s="66"/>
      <c r="D3"/>
      <c r="E3"/>
      <c r="I3" s="74"/>
    </row>
    <row r="4" spans="1:15" x14ac:dyDescent="0.3">
      <c r="A4" s="67" t="s">
        <v>444</v>
      </c>
      <c r="D4" s="72">
        <f>A8</f>
        <v>19</v>
      </c>
      <c r="E4" s="73">
        <f>D8</f>
        <v>59</v>
      </c>
      <c r="F4" s="71">
        <f>G8</f>
        <v>306</v>
      </c>
      <c r="G4" s="68">
        <f>SUM(D4:F4)</f>
        <v>384</v>
      </c>
    </row>
    <row r="5" spans="1:15" x14ac:dyDescent="0.3">
      <c r="A5" s="67" t="s">
        <v>445</v>
      </c>
      <c r="B5" s="67" t="s">
        <v>448</v>
      </c>
      <c r="C5" s="67"/>
      <c r="D5" s="182" t="s">
        <v>471</v>
      </c>
      <c r="E5" s="192" t="s">
        <v>472</v>
      </c>
      <c r="F5" s="192" t="s">
        <v>473</v>
      </c>
      <c r="G5" s="183" t="s">
        <v>458</v>
      </c>
    </row>
    <row r="6" spans="1:15" x14ac:dyDescent="0.3">
      <c r="A6" s="67" t="s">
        <v>446</v>
      </c>
      <c r="B6" s="67" t="s">
        <v>449</v>
      </c>
      <c r="C6" s="67"/>
      <c r="E6" s="192"/>
      <c r="F6" s="192"/>
    </row>
    <row r="7" spans="1:15" ht="15.6" x14ac:dyDescent="0.3">
      <c r="A7" s="67" t="s">
        <v>447</v>
      </c>
      <c r="E7" s="77"/>
      <c r="F7" s="69"/>
      <c r="I7" s="74"/>
    </row>
    <row r="8" spans="1:15" ht="15" thickBot="1" x14ac:dyDescent="0.35">
      <c r="A8" s="187">
        <v>19</v>
      </c>
      <c r="B8" s="187"/>
      <c r="C8" s="71"/>
      <c r="D8" s="70">
        <v>59</v>
      </c>
      <c r="E8"/>
      <c r="F8" s="69"/>
      <c r="G8" s="193">
        <v>306</v>
      </c>
      <c r="H8" s="193"/>
      <c r="I8" t="s">
        <v>467</v>
      </c>
      <c r="J8" s="191">
        <v>6</v>
      </c>
      <c r="K8" s="191"/>
      <c r="L8" s="185" t="s">
        <v>455</v>
      </c>
      <c r="M8" s="191">
        <v>300</v>
      </c>
      <c r="N8" s="191"/>
      <c r="O8" s="188" t="s">
        <v>465</v>
      </c>
    </row>
    <row r="9" spans="1:15" ht="15.6" x14ac:dyDescent="0.3">
      <c r="A9" s="1" t="s">
        <v>0</v>
      </c>
      <c r="B9" s="14" t="s">
        <v>478</v>
      </c>
      <c r="C9" s="75"/>
      <c r="D9" s="86" t="s">
        <v>443</v>
      </c>
      <c r="E9" s="85"/>
      <c r="F9" s="69"/>
      <c r="G9" s="189" t="s">
        <v>454</v>
      </c>
      <c r="H9" s="190"/>
      <c r="J9" s="189" t="s">
        <v>466</v>
      </c>
      <c r="K9" s="190"/>
      <c r="L9" s="77"/>
      <c r="M9" s="189" t="s">
        <v>464</v>
      </c>
      <c r="N9" s="190"/>
      <c r="O9" s="188"/>
    </row>
    <row r="10" spans="1:15" x14ac:dyDescent="0.3">
      <c r="A10" s="2"/>
      <c r="B10" s="4"/>
      <c r="C10" s="3"/>
      <c r="D10" s="87"/>
      <c r="E10" s="85"/>
      <c r="F10" s="69"/>
      <c r="G10" s="65"/>
      <c r="H10" s="64"/>
      <c r="J10" s="65"/>
      <c r="K10" s="64"/>
      <c r="M10" s="65"/>
      <c r="N10" s="64"/>
      <c r="O10" s="188"/>
    </row>
    <row r="11" spans="1:15" ht="27.6" x14ac:dyDescent="0.3">
      <c r="A11" s="5" t="s">
        <v>2</v>
      </c>
      <c r="B11" s="6" t="s">
        <v>3</v>
      </c>
      <c r="C11" s="76"/>
      <c r="D11" s="88" t="s">
        <v>113</v>
      </c>
      <c r="E11" s="85"/>
      <c r="F11" s="69"/>
      <c r="G11" s="65" t="s">
        <v>337</v>
      </c>
      <c r="H11" s="78">
        <v>2150</v>
      </c>
      <c r="I11" s="74"/>
      <c r="J11" s="79" t="s">
        <v>280</v>
      </c>
      <c r="K11" s="80">
        <v>833</v>
      </c>
      <c r="M11" s="65" t="s">
        <v>337</v>
      </c>
      <c r="N11" s="98">
        <v>2087</v>
      </c>
      <c r="O11" s="92">
        <f>H11-N11</f>
        <v>63</v>
      </c>
    </row>
    <row r="12" spans="1:15" x14ac:dyDescent="0.3">
      <c r="A12" s="7"/>
      <c r="B12" s="8"/>
      <c r="C12" s="3"/>
      <c r="D12" s="88" t="s">
        <v>114</v>
      </c>
      <c r="E12" s="85"/>
      <c r="F12" s="69"/>
      <c r="G12" s="65" t="s">
        <v>281</v>
      </c>
      <c r="H12" s="64">
        <v>847</v>
      </c>
      <c r="J12" s="79" t="s">
        <v>171</v>
      </c>
      <c r="K12" s="80">
        <v>47</v>
      </c>
      <c r="M12" s="65" t="s">
        <v>281</v>
      </c>
      <c r="N12" s="98">
        <v>828</v>
      </c>
      <c r="O12" s="92">
        <f t="shared" ref="O12:O75" si="0">H12-N12</f>
        <v>19</v>
      </c>
    </row>
    <row r="13" spans="1:15" ht="27.6" x14ac:dyDescent="0.3">
      <c r="A13" s="2" t="s">
        <v>4</v>
      </c>
      <c r="B13" s="9" t="s">
        <v>5</v>
      </c>
      <c r="C13" s="76"/>
      <c r="D13" s="88" t="s">
        <v>115</v>
      </c>
      <c r="E13" s="85"/>
      <c r="F13" s="69"/>
      <c r="G13" s="65" t="s">
        <v>419</v>
      </c>
      <c r="H13" s="78">
        <v>7614</v>
      </c>
      <c r="J13" s="79" t="s">
        <v>384</v>
      </c>
      <c r="K13" s="81">
        <v>4075</v>
      </c>
      <c r="L13" s="74"/>
      <c r="M13" s="65" t="s">
        <v>419</v>
      </c>
      <c r="N13" s="98">
        <v>6532</v>
      </c>
      <c r="O13" s="92">
        <f t="shared" si="0"/>
        <v>1082</v>
      </c>
    </row>
    <row r="14" spans="1:15" x14ac:dyDescent="0.3">
      <c r="A14" s="7"/>
      <c r="B14" s="8"/>
      <c r="C14" s="3"/>
      <c r="D14" s="88" t="s">
        <v>116</v>
      </c>
      <c r="E14" s="85"/>
      <c r="F14" s="69"/>
      <c r="G14" s="65" t="s">
        <v>154</v>
      </c>
      <c r="H14" s="64">
        <v>11</v>
      </c>
      <c r="J14" s="79" t="s">
        <v>226</v>
      </c>
      <c r="K14" s="93">
        <v>347</v>
      </c>
      <c r="L14" s="184"/>
      <c r="M14" s="65" t="s">
        <v>154</v>
      </c>
      <c r="N14" s="98">
        <v>11</v>
      </c>
      <c r="O14" s="92">
        <f t="shared" si="0"/>
        <v>0</v>
      </c>
    </row>
    <row r="15" spans="1:15" x14ac:dyDescent="0.3">
      <c r="A15" s="2" t="s">
        <v>6</v>
      </c>
      <c r="B15" s="10" t="s">
        <v>7</v>
      </c>
      <c r="C15" s="75"/>
      <c r="D15" s="88" t="s">
        <v>65</v>
      </c>
      <c r="E15" s="85"/>
      <c r="F15" s="69"/>
      <c r="G15" s="65" t="s">
        <v>157</v>
      </c>
      <c r="H15" s="64">
        <v>14</v>
      </c>
      <c r="J15" s="79" t="s">
        <v>240</v>
      </c>
      <c r="K15" s="80">
        <v>451</v>
      </c>
      <c r="M15" s="65" t="s">
        <v>157</v>
      </c>
      <c r="N15" s="98">
        <v>13</v>
      </c>
      <c r="O15" s="92">
        <f t="shared" si="0"/>
        <v>1</v>
      </c>
    </row>
    <row r="16" spans="1:15" x14ac:dyDescent="0.3">
      <c r="A16" s="2" t="s">
        <v>8</v>
      </c>
      <c r="B16" s="10" t="s">
        <v>476</v>
      </c>
      <c r="C16" s="75"/>
      <c r="D16" s="88" t="s">
        <v>64</v>
      </c>
      <c r="E16" s="85"/>
      <c r="F16" s="69"/>
      <c r="G16" s="65" t="s">
        <v>427</v>
      </c>
      <c r="H16" s="78">
        <v>9935</v>
      </c>
      <c r="J16" s="97" t="s">
        <v>34</v>
      </c>
      <c r="K16" s="93">
        <v>1</v>
      </c>
      <c r="L16" s="184"/>
      <c r="M16" s="65" t="s">
        <v>427</v>
      </c>
      <c r="N16" s="98">
        <v>9381</v>
      </c>
      <c r="O16" s="92">
        <f t="shared" si="0"/>
        <v>554</v>
      </c>
    </row>
    <row r="17" spans="1:15" x14ac:dyDescent="0.3">
      <c r="A17" s="2" t="s">
        <v>10</v>
      </c>
      <c r="B17" s="10" t="s">
        <v>477</v>
      </c>
      <c r="C17" s="75"/>
      <c r="D17" s="88" t="s">
        <v>117</v>
      </c>
      <c r="E17" s="85"/>
      <c r="F17" s="69"/>
      <c r="G17" s="65" t="s">
        <v>306</v>
      </c>
      <c r="H17" s="78">
        <v>1253</v>
      </c>
      <c r="I17" s="74"/>
      <c r="J17" s="82"/>
      <c r="K17" s="100">
        <f>SUM(K11:K16)</f>
        <v>5754</v>
      </c>
      <c r="M17" s="65" t="s">
        <v>306</v>
      </c>
      <c r="N17" s="98">
        <v>1146</v>
      </c>
      <c r="O17" s="92">
        <f t="shared" si="0"/>
        <v>107</v>
      </c>
    </row>
    <row r="18" spans="1:15" x14ac:dyDescent="0.3">
      <c r="A18" s="2" t="s">
        <v>12</v>
      </c>
      <c r="B18" s="10" t="s">
        <v>475</v>
      </c>
      <c r="C18" s="75"/>
      <c r="D18" s="88" t="s">
        <v>63</v>
      </c>
      <c r="E18" s="85"/>
      <c r="F18" s="69"/>
      <c r="G18" s="65" t="s">
        <v>282</v>
      </c>
      <c r="H18" s="64">
        <v>849</v>
      </c>
      <c r="M18" s="65" t="s">
        <v>282</v>
      </c>
      <c r="N18" s="98">
        <v>842</v>
      </c>
      <c r="O18" s="92">
        <f t="shared" si="0"/>
        <v>7</v>
      </c>
    </row>
    <row r="19" spans="1:15" x14ac:dyDescent="0.3">
      <c r="A19" s="7"/>
      <c r="B19" s="8"/>
      <c r="C19" s="3"/>
      <c r="D19" s="88" t="s">
        <v>62</v>
      </c>
      <c r="E19" s="85"/>
      <c r="F19" s="69"/>
      <c r="G19" s="65" t="s">
        <v>381</v>
      </c>
      <c r="H19" s="78">
        <v>3856</v>
      </c>
      <c r="M19" s="65" t="s">
        <v>381</v>
      </c>
      <c r="N19" s="98">
        <v>3657</v>
      </c>
      <c r="O19" s="92">
        <f t="shared" si="0"/>
        <v>199</v>
      </c>
    </row>
    <row r="20" spans="1:15" x14ac:dyDescent="0.3">
      <c r="A20" s="2" t="s">
        <v>13</v>
      </c>
      <c r="B20" s="10" t="s">
        <v>474</v>
      </c>
      <c r="C20" s="75"/>
      <c r="D20" s="88" t="s">
        <v>118</v>
      </c>
      <c r="E20" s="85"/>
      <c r="F20" s="69"/>
      <c r="G20" s="65" t="s">
        <v>407</v>
      </c>
      <c r="H20" s="78">
        <v>5701</v>
      </c>
      <c r="I20" s="74"/>
      <c r="M20" s="65" t="s">
        <v>407</v>
      </c>
      <c r="N20" s="98">
        <v>4922</v>
      </c>
      <c r="O20" s="92">
        <f t="shared" si="0"/>
        <v>779</v>
      </c>
    </row>
    <row r="21" spans="1:15" x14ac:dyDescent="0.3">
      <c r="A21" s="2" t="s">
        <v>15</v>
      </c>
      <c r="B21" s="10" t="s">
        <v>14</v>
      </c>
      <c r="C21" s="75"/>
      <c r="D21" s="88" t="s">
        <v>119</v>
      </c>
      <c r="E21" s="85"/>
      <c r="F21" s="69"/>
      <c r="G21" s="65" t="s">
        <v>199</v>
      </c>
      <c r="H21" s="64">
        <v>179</v>
      </c>
      <c r="M21" s="65" t="s">
        <v>199</v>
      </c>
      <c r="N21" s="98">
        <v>134</v>
      </c>
      <c r="O21" s="92">
        <f t="shared" si="0"/>
        <v>45</v>
      </c>
    </row>
    <row r="22" spans="1:15" x14ac:dyDescent="0.3">
      <c r="A22" s="2" t="s">
        <v>16</v>
      </c>
      <c r="B22" s="10" t="s">
        <v>17</v>
      </c>
      <c r="C22" s="75"/>
      <c r="D22" s="88" t="s">
        <v>120</v>
      </c>
      <c r="E22" s="85"/>
      <c r="F22" s="69"/>
      <c r="G22" s="65" t="s">
        <v>375</v>
      </c>
      <c r="H22" s="78">
        <v>3686</v>
      </c>
      <c r="M22" s="65" t="s">
        <v>375</v>
      </c>
      <c r="N22" s="98">
        <v>3628</v>
      </c>
      <c r="O22" s="92">
        <f t="shared" si="0"/>
        <v>58</v>
      </c>
    </row>
    <row r="23" spans="1:15" x14ac:dyDescent="0.3">
      <c r="A23" s="2" t="s">
        <v>18</v>
      </c>
      <c r="B23" s="10" t="s">
        <v>19</v>
      </c>
      <c r="C23" s="75"/>
      <c r="D23" s="88" t="s">
        <v>121</v>
      </c>
      <c r="E23" s="85"/>
      <c r="F23" s="69"/>
      <c r="G23" s="65" t="s">
        <v>307</v>
      </c>
      <c r="H23" s="78">
        <v>1269</v>
      </c>
      <c r="M23" s="65" t="s">
        <v>307</v>
      </c>
      <c r="N23" s="98">
        <v>1202</v>
      </c>
      <c r="O23" s="92">
        <f t="shared" si="0"/>
        <v>67</v>
      </c>
    </row>
    <row r="24" spans="1:15" x14ac:dyDescent="0.3">
      <c r="A24" s="2" t="s">
        <v>20</v>
      </c>
      <c r="B24" s="10" t="s">
        <v>17</v>
      </c>
      <c r="C24" s="75"/>
      <c r="D24" s="88" t="s">
        <v>59</v>
      </c>
      <c r="E24" s="85"/>
      <c r="F24" s="69"/>
      <c r="G24" s="65" t="s">
        <v>429</v>
      </c>
      <c r="H24" s="78">
        <v>11799</v>
      </c>
      <c r="M24" s="65" t="s">
        <v>429</v>
      </c>
      <c r="N24" s="98">
        <v>10508</v>
      </c>
      <c r="O24" s="92">
        <f t="shared" si="0"/>
        <v>1291</v>
      </c>
    </row>
    <row r="25" spans="1:15" x14ac:dyDescent="0.3">
      <c r="A25" s="7" t="s">
        <v>21</v>
      </c>
      <c r="B25" s="11" t="s">
        <v>17</v>
      </c>
      <c r="C25" s="75"/>
      <c r="D25" s="88" t="s">
        <v>122</v>
      </c>
      <c r="E25" s="85"/>
      <c r="F25" s="69"/>
      <c r="G25" s="65" t="s">
        <v>195</v>
      </c>
      <c r="H25" s="64">
        <v>167</v>
      </c>
      <c r="M25" s="65" t="s">
        <v>195</v>
      </c>
      <c r="N25" s="98">
        <v>166</v>
      </c>
      <c r="O25" s="92">
        <f t="shared" si="0"/>
        <v>1</v>
      </c>
    </row>
    <row r="26" spans="1:15" x14ac:dyDescent="0.3">
      <c r="A26" s="7"/>
      <c r="B26" s="8"/>
      <c r="C26" s="3"/>
      <c r="D26" s="88" t="s">
        <v>123</v>
      </c>
      <c r="E26" s="85"/>
      <c r="F26" s="69"/>
      <c r="G26" s="65" t="s">
        <v>365</v>
      </c>
      <c r="H26" s="78">
        <v>3045</v>
      </c>
      <c r="M26" s="65" t="s">
        <v>365</v>
      </c>
      <c r="N26" s="98">
        <v>2670</v>
      </c>
      <c r="O26" s="92">
        <f t="shared" si="0"/>
        <v>375</v>
      </c>
    </row>
    <row r="27" spans="1:15" x14ac:dyDescent="0.3">
      <c r="A27" s="5" t="s">
        <v>22</v>
      </c>
      <c r="B27" s="6" t="s">
        <v>23</v>
      </c>
      <c r="C27" s="76"/>
      <c r="D27" s="88" t="s">
        <v>58</v>
      </c>
      <c r="E27" s="85"/>
      <c r="F27" s="69"/>
      <c r="G27" s="65" t="s">
        <v>433</v>
      </c>
      <c r="H27" s="78">
        <v>13329</v>
      </c>
      <c r="M27" s="65" t="s">
        <v>433</v>
      </c>
      <c r="N27" s="98">
        <v>13201</v>
      </c>
      <c r="O27" s="92">
        <f t="shared" si="0"/>
        <v>128</v>
      </c>
    </row>
    <row r="28" spans="1:15" ht="41.4" x14ac:dyDescent="0.3">
      <c r="A28" s="2" t="s">
        <v>24</v>
      </c>
      <c r="B28" s="9" t="s">
        <v>25</v>
      </c>
      <c r="C28" s="76"/>
      <c r="D28" s="88" t="s">
        <v>57</v>
      </c>
      <c r="E28" s="85"/>
      <c r="F28" s="69"/>
      <c r="G28" s="65" t="s">
        <v>213</v>
      </c>
      <c r="H28" s="64">
        <v>275</v>
      </c>
      <c r="M28" s="65" t="s">
        <v>213</v>
      </c>
      <c r="N28" s="98">
        <v>265</v>
      </c>
      <c r="O28" s="92">
        <f t="shared" si="0"/>
        <v>10</v>
      </c>
    </row>
    <row r="29" spans="1:15" x14ac:dyDescent="0.3">
      <c r="A29" s="2"/>
      <c r="B29" s="4"/>
      <c r="C29" s="3"/>
      <c r="D29" s="88" t="s">
        <v>124</v>
      </c>
      <c r="E29" s="85"/>
      <c r="F29" s="69"/>
      <c r="G29" s="65" t="s">
        <v>382</v>
      </c>
      <c r="H29" s="78">
        <v>4000</v>
      </c>
      <c r="M29" s="65" t="s">
        <v>382</v>
      </c>
      <c r="N29" s="98">
        <v>3795</v>
      </c>
      <c r="O29" s="92">
        <f t="shared" si="0"/>
        <v>205</v>
      </c>
    </row>
    <row r="30" spans="1:15" x14ac:dyDescent="0.3">
      <c r="A30" s="5" t="s">
        <v>26</v>
      </c>
      <c r="B30" s="6" t="s">
        <v>27</v>
      </c>
      <c r="C30" s="76"/>
      <c r="D30" s="88" t="s">
        <v>125</v>
      </c>
      <c r="E30" s="85"/>
      <c r="F30" s="69"/>
      <c r="G30" s="65" t="s">
        <v>309</v>
      </c>
      <c r="H30" s="78">
        <v>1388</v>
      </c>
      <c r="M30" s="65" t="s">
        <v>309</v>
      </c>
      <c r="N30" s="98">
        <v>1153</v>
      </c>
      <c r="O30" s="92">
        <f t="shared" si="0"/>
        <v>235</v>
      </c>
    </row>
    <row r="31" spans="1:15" ht="27.6" x14ac:dyDescent="0.3">
      <c r="A31" s="2" t="s">
        <v>28</v>
      </c>
      <c r="B31" s="9" t="s">
        <v>29</v>
      </c>
      <c r="C31" s="76"/>
      <c r="D31" s="88" t="s">
        <v>126</v>
      </c>
      <c r="E31" s="85"/>
      <c r="F31" s="69"/>
      <c r="G31" s="65" t="s">
        <v>286</v>
      </c>
      <c r="H31" s="64">
        <v>893</v>
      </c>
      <c r="I31" s="74"/>
      <c r="M31" s="65" t="s">
        <v>286</v>
      </c>
      <c r="N31" s="98">
        <v>852</v>
      </c>
      <c r="O31" s="92">
        <f t="shared" si="0"/>
        <v>41</v>
      </c>
    </row>
    <row r="32" spans="1:15" ht="27.6" x14ac:dyDescent="0.3">
      <c r="A32" s="2" t="s">
        <v>30</v>
      </c>
      <c r="B32" s="9" t="s">
        <v>31</v>
      </c>
      <c r="C32" s="76"/>
      <c r="D32" s="88" t="s">
        <v>54</v>
      </c>
      <c r="E32" s="85"/>
      <c r="F32" s="69"/>
      <c r="G32" s="65" t="s">
        <v>235</v>
      </c>
      <c r="H32" s="64">
        <v>409</v>
      </c>
      <c r="M32" s="65" t="s">
        <v>235</v>
      </c>
      <c r="N32" s="98">
        <v>392</v>
      </c>
      <c r="O32" s="92">
        <f t="shared" si="0"/>
        <v>17</v>
      </c>
    </row>
    <row r="33" spans="1:15" x14ac:dyDescent="0.3">
      <c r="A33" s="2"/>
      <c r="B33" s="4"/>
      <c r="C33" s="3"/>
      <c r="D33" s="88" t="s">
        <v>53</v>
      </c>
      <c r="E33" s="85"/>
      <c r="F33" s="69"/>
      <c r="G33" s="65" t="s">
        <v>408</v>
      </c>
      <c r="H33" s="78">
        <v>5766</v>
      </c>
      <c r="M33" s="65" t="s">
        <v>408</v>
      </c>
      <c r="N33" s="98">
        <v>5742</v>
      </c>
      <c r="O33" s="92">
        <f t="shared" si="0"/>
        <v>24</v>
      </c>
    </row>
    <row r="34" spans="1:15" ht="15" thickBot="1" x14ac:dyDescent="0.35">
      <c r="A34" s="12" t="s">
        <v>32</v>
      </c>
      <c r="B34" s="13" t="s">
        <v>33</v>
      </c>
      <c r="C34" s="76"/>
      <c r="D34" s="88" t="s">
        <v>127</v>
      </c>
      <c r="E34" s="85"/>
      <c r="F34" s="69"/>
      <c r="G34" s="65" t="s">
        <v>329</v>
      </c>
      <c r="H34" s="78">
        <v>1848</v>
      </c>
      <c r="M34" s="65" t="s">
        <v>329</v>
      </c>
      <c r="N34" s="98">
        <v>1808</v>
      </c>
      <c r="O34" s="92">
        <f t="shared" si="0"/>
        <v>40</v>
      </c>
    </row>
    <row r="35" spans="1:15" x14ac:dyDescent="0.3">
      <c r="D35" s="88" t="s">
        <v>128</v>
      </c>
      <c r="E35" s="85"/>
      <c r="F35" s="69"/>
      <c r="G35" s="65" t="s">
        <v>324</v>
      </c>
      <c r="H35" s="78">
        <v>1813</v>
      </c>
      <c r="M35" s="65" t="s">
        <v>324</v>
      </c>
      <c r="N35" s="98">
        <v>1737</v>
      </c>
      <c r="O35" s="92">
        <f t="shared" si="0"/>
        <v>76</v>
      </c>
    </row>
    <row r="36" spans="1:15" x14ac:dyDescent="0.3">
      <c r="D36" s="88" t="s">
        <v>129</v>
      </c>
      <c r="E36" s="85"/>
      <c r="F36" s="69"/>
      <c r="G36" s="65" t="s">
        <v>270</v>
      </c>
      <c r="H36" s="64">
        <v>697</v>
      </c>
      <c r="M36" s="65" t="s">
        <v>270</v>
      </c>
      <c r="N36" s="98">
        <v>676</v>
      </c>
      <c r="O36" s="92">
        <f t="shared" si="0"/>
        <v>21</v>
      </c>
    </row>
    <row r="37" spans="1:15" x14ac:dyDescent="0.3">
      <c r="A37" s="60" t="s">
        <v>76</v>
      </c>
      <c r="B37" t="s">
        <v>76</v>
      </c>
      <c r="D37" s="88" t="s">
        <v>130</v>
      </c>
      <c r="E37" s="85"/>
      <c r="F37" s="69"/>
      <c r="G37" s="65" t="s">
        <v>413</v>
      </c>
      <c r="H37" s="78">
        <v>6661</v>
      </c>
      <c r="M37" s="65" t="s">
        <v>413</v>
      </c>
      <c r="N37" s="98">
        <v>6482</v>
      </c>
      <c r="O37" s="92">
        <f t="shared" si="0"/>
        <v>179</v>
      </c>
    </row>
    <row r="38" spans="1:15" x14ac:dyDescent="0.3">
      <c r="A38" s="60" t="s">
        <v>74</v>
      </c>
      <c r="B38" t="s">
        <v>74</v>
      </c>
      <c r="D38" s="88" t="s">
        <v>131</v>
      </c>
      <c r="E38" s="85"/>
      <c r="F38" s="69"/>
      <c r="G38" s="65" t="s">
        <v>170</v>
      </c>
      <c r="H38" s="64">
        <v>45</v>
      </c>
      <c r="M38" s="65" t="s">
        <v>170</v>
      </c>
      <c r="N38" s="98">
        <v>45</v>
      </c>
      <c r="O38" s="92">
        <f t="shared" si="0"/>
        <v>0</v>
      </c>
    </row>
    <row r="39" spans="1:15" x14ac:dyDescent="0.3">
      <c r="A39" s="60" t="s">
        <v>72</v>
      </c>
      <c r="B39" s="90" t="s">
        <v>72</v>
      </c>
      <c r="D39" s="88" t="s">
        <v>52</v>
      </c>
      <c r="E39" s="85"/>
      <c r="F39" s="69"/>
      <c r="G39" s="65" t="s">
        <v>155</v>
      </c>
      <c r="H39" s="64">
        <v>11</v>
      </c>
      <c r="M39" s="65" t="s">
        <v>155</v>
      </c>
      <c r="N39" s="98">
        <v>11</v>
      </c>
      <c r="O39" s="92">
        <f t="shared" si="0"/>
        <v>0</v>
      </c>
    </row>
    <row r="40" spans="1:15" x14ac:dyDescent="0.3">
      <c r="D40" s="88" t="s">
        <v>132</v>
      </c>
      <c r="E40" s="85"/>
      <c r="F40" s="69"/>
      <c r="G40" s="65" t="s">
        <v>261</v>
      </c>
      <c r="H40" s="64">
        <v>638</v>
      </c>
      <c r="M40" s="65" t="s">
        <v>261</v>
      </c>
      <c r="N40" s="98">
        <v>583</v>
      </c>
      <c r="O40" s="92">
        <f t="shared" si="0"/>
        <v>55</v>
      </c>
    </row>
    <row r="41" spans="1:15" x14ac:dyDescent="0.3">
      <c r="D41" s="88" t="s">
        <v>133</v>
      </c>
      <c r="E41" s="85"/>
      <c r="F41" s="69"/>
      <c r="G41" s="65" t="s">
        <v>211</v>
      </c>
      <c r="H41" s="64">
        <v>261</v>
      </c>
      <c r="M41" s="65" t="s">
        <v>211</v>
      </c>
      <c r="N41" s="98">
        <v>256</v>
      </c>
      <c r="O41" s="92">
        <f t="shared" si="0"/>
        <v>5</v>
      </c>
    </row>
    <row r="42" spans="1:15" x14ac:dyDescent="0.3">
      <c r="D42" s="88" t="s">
        <v>134</v>
      </c>
      <c r="E42" s="85"/>
      <c r="F42" s="69"/>
      <c r="G42" s="65" t="s">
        <v>161</v>
      </c>
      <c r="H42" s="64">
        <v>21</v>
      </c>
      <c r="M42" s="65" t="s">
        <v>161</v>
      </c>
      <c r="N42" s="98">
        <v>18</v>
      </c>
      <c r="O42" s="92">
        <f t="shared" si="0"/>
        <v>3</v>
      </c>
    </row>
    <row r="43" spans="1:15" x14ac:dyDescent="0.3">
      <c r="D43" s="88" t="s">
        <v>51</v>
      </c>
      <c r="E43" s="85"/>
      <c r="F43" s="69"/>
      <c r="G43" s="65" t="s">
        <v>273</v>
      </c>
      <c r="H43" s="64">
        <v>740</v>
      </c>
      <c r="I43" s="74"/>
      <c r="M43" s="65" t="s">
        <v>273</v>
      </c>
      <c r="N43" s="98">
        <v>737</v>
      </c>
      <c r="O43" s="92">
        <f t="shared" si="0"/>
        <v>3</v>
      </c>
    </row>
    <row r="44" spans="1:15" x14ac:dyDescent="0.3">
      <c r="D44" s="88" t="s">
        <v>50</v>
      </c>
      <c r="E44" s="85"/>
      <c r="F44" s="69"/>
      <c r="G44" s="65" t="s">
        <v>349</v>
      </c>
      <c r="H44" s="78">
        <v>2449</v>
      </c>
      <c r="M44" s="65" t="s">
        <v>349</v>
      </c>
      <c r="N44" s="98">
        <v>2440</v>
      </c>
      <c r="O44" s="92">
        <f t="shared" si="0"/>
        <v>9</v>
      </c>
    </row>
    <row r="45" spans="1:15" x14ac:dyDescent="0.3">
      <c r="D45" s="88" t="s">
        <v>135</v>
      </c>
      <c r="E45" s="85"/>
      <c r="F45" s="69"/>
      <c r="G45" s="65" t="s">
        <v>194</v>
      </c>
      <c r="H45" s="64">
        <v>159</v>
      </c>
      <c r="M45" s="65" t="s">
        <v>194</v>
      </c>
      <c r="N45" s="98">
        <v>138</v>
      </c>
      <c r="O45" s="92">
        <f t="shared" si="0"/>
        <v>21</v>
      </c>
    </row>
    <row r="46" spans="1:15" x14ac:dyDescent="0.3">
      <c r="D46" s="88" t="s">
        <v>136</v>
      </c>
      <c r="E46" s="85"/>
      <c r="F46" s="69"/>
      <c r="G46" s="65" t="s">
        <v>233</v>
      </c>
      <c r="H46" s="64">
        <v>404</v>
      </c>
      <c r="M46" s="65" t="s">
        <v>233</v>
      </c>
      <c r="N46" s="98">
        <v>393</v>
      </c>
      <c r="O46" s="92">
        <f t="shared" si="0"/>
        <v>11</v>
      </c>
    </row>
    <row r="47" spans="1:15" x14ac:dyDescent="0.3">
      <c r="D47" s="88" t="s">
        <v>137</v>
      </c>
      <c r="E47" s="85"/>
      <c r="F47" s="69"/>
      <c r="G47" s="65" t="s">
        <v>435</v>
      </c>
      <c r="H47" s="78">
        <v>20732</v>
      </c>
      <c r="M47" s="65" t="s">
        <v>435</v>
      </c>
      <c r="N47" s="98">
        <v>19576</v>
      </c>
      <c r="O47" s="92">
        <f t="shared" si="0"/>
        <v>1156</v>
      </c>
    </row>
    <row r="48" spans="1:15" x14ac:dyDescent="0.3">
      <c r="D48" s="88" t="s">
        <v>138</v>
      </c>
      <c r="E48" s="85"/>
      <c r="F48" s="69"/>
      <c r="G48" s="65" t="s">
        <v>313</v>
      </c>
      <c r="H48" s="78">
        <v>1506</v>
      </c>
      <c r="M48" s="65" t="s">
        <v>313</v>
      </c>
      <c r="N48" s="98">
        <v>1427</v>
      </c>
      <c r="O48" s="92">
        <f t="shared" si="0"/>
        <v>79</v>
      </c>
    </row>
    <row r="49" spans="4:15" x14ac:dyDescent="0.3">
      <c r="D49" s="88" t="s">
        <v>49</v>
      </c>
      <c r="E49" s="85"/>
      <c r="F49" s="69"/>
      <c r="G49" s="65" t="s">
        <v>299</v>
      </c>
      <c r="H49" s="78">
        <v>1073</v>
      </c>
      <c r="M49" s="65" t="s">
        <v>299</v>
      </c>
      <c r="N49" s="98">
        <v>956</v>
      </c>
      <c r="O49" s="92">
        <f t="shared" si="0"/>
        <v>117</v>
      </c>
    </row>
    <row r="50" spans="4:15" x14ac:dyDescent="0.3">
      <c r="D50" s="88" t="s">
        <v>48</v>
      </c>
      <c r="E50" s="85"/>
      <c r="F50" s="69"/>
      <c r="G50" s="65" t="s">
        <v>232</v>
      </c>
      <c r="H50" s="64">
        <v>400</v>
      </c>
      <c r="M50" s="65" t="s">
        <v>232</v>
      </c>
      <c r="N50" s="98">
        <v>379</v>
      </c>
      <c r="O50" s="92">
        <f t="shared" si="0"/>
        <v>21</v>
      </c>
    </row>
    <row r="51" spans="4:15" x14ac:dyDescent="0.3">
      <c r="D51" s="88" t="s">
        <v>47</v>
      </c>
      <c r="E51" s="85"/>
      <c r="F51" s="69"/>
      <c r="G51" s="65" t="s">
        <v>259</v>
      </c>
      <c r="H51" s="64">
        <v>625</v>
      </c>
      <c r="M51" s="65" t="s">
        <v>259</v>
      </c>
      <c r="N51" s="98">
        <v>622</v>
      </c>
      <c r="O51" s="92">
        <f t="shared" si="0"/>
        <v>3</v>
      </c>
    </row>
    <row r="52" spans="4:15" x14ac:dyDescent="0.3">
      <c r="D52" s="88" t="s">
        <v>45</v>
      </c>
      <c r="E52" s="85"/>
      <c r="F52" s="69"/>
      <c r="G52" s="65" t="s">
        <v>151</v>
      </c>
      <c r="H52" s="64">
        <v>9</v>
      </c>
      <c r="M52" s="65" t="s">
        <v>151</v>
      </c>
      <c r="N52" s="98">
        <v>3</v>
      </c>
      <c r="O52" s="92">
        <f t="shared" si="0"/>
        <v>6</v>
      </c>
    </row>
    <row r="53" spans="4:15" x14ac:dyDescent="0.3">
      <c r="D53" s="88" t="s">
        <v>44</v>
      </c>
      <c r="E53" s="85"/>
      <c r="F53" s="69"/>
      <c r="G53" s="65" t="s">
        <v>341</v>
      </c>
      <c r="H53" s="78">
        <v>2243</v>
      </c>
      <c r="M53" s="65" t="s">
        <v>341</v>
      </c>
      <c r="N53" s="98">
        <v>2143</v>
      </c>
      <c r="O53" s="92">
        <f t="shared" si="0"/>
        <v>100</v>
      </c>
    </row>
    <row r="54" spans="4:15" x14ac:dyDescent="0.3">
      <c r="D54" s="88" t="s">
        <v>139</v>
      </c>
      <c r="E54" s="85"/>
      <c r="F54" s="69"/>
      <c r="G54" s="65" t="s">
        <v>185</v>
      </c>
      <c r="H54" s="64">
        <v>125</v>
      </c>
      <c r="I54" s="74"/>
      <c r="M54" s="65" t="s">
        <v>185</v>
      </c>
      <c r="N54" s="98">
        <v>124</v>
      </c>
      <c r="O54" s="92">
        <f t="shared" si="0"/>
        <v>1</v>
      </c>
    </row>
    <row r="55" spans="4:15" x14ac:dyDescent="0.3">
      <c r="D55" s="88" t="s">
        <v>140</v>
      </c>
      <c r="E55" s="85"/>
      <c r="F55" s="69"/>
      <c r="G55" s="65" t="s">
        <v>397</v>
      </c>
      <c r="H55" s="78">
        <v>4933</v>
      </c>
      <c r="I55" s="74"/>
      <c r="M55" s="65" t="s">
        <v>397</v>
      </c>
      <c r="N55" s="98">
        <v>4801</v>
      </c>
      <c r="O55" s="92">
        <f t="shared" si="0"/>
        <v>132</v>
      </c>
    </row>
    <row r="56" spans="4:15" x14ac:dyDescent="0.3">
      <c r="D56" s="88" t="s">
        <v>43</v>
      </c>
      <c r="E56" s="85"/>
      <c r="F56" s="69"/>
      <c r="G56" s="65" t="s">
        <v>420</v>
      </c>
      <c r="H56" s="78">
        <v>7726</v>
      </c>
      <c r="M56" s="65" t="s">
        <v>420</v>
      </c>
      <c r="N56" s="98">
        <v>7087</v>
      </c>
      <c r="O56" s="92">
        <f t="shared" si="0"/>
        <v>639</v>
      </c>
    </row>
    <row r="57" spans="4:15" x14ac:dyDescent="0.3">
      <c r="D57" s="88" t="s">
        <v>42</v>
      </c>
      <c r="E57" s="85"/>
      <c r="F57" s="69"/>
      <c r="G57" s="65" t="s">
        <v>184</v>
      </c>
      <c r="H57" s="64">
        <v>120</v>
      </c>
      <c r="M57" s="65" t="s">
        <v>184</v>
      </c>
      <c r="N57" s="98">
        <v>120</v>
      </c>
      <c r="O57" s="92">
        <f t="shared" si="0"/>
        <v>0</v>
      </c>
    </row>
    <row r="58" spans="4:15" x14ac:dyDescent="0.3">
      <c r="D58" s="88" t="s">
        <v>41</v>
      </c>
      <c r="E58" s="85"/>
      <c r="F58" s="69"/>
      <c r="G58" s="65" t="s">
        <v>61</v>
      </c>
      <c r="H58" s="64">
        <v>3</v>
      </c>
      <c r="M58" s="65" t="s">
        <v>61</v>
      </c>
      <c r="N58" s="98">
        <v>3</v>
      </c>
      <c r="O58" s="92">
        <f t="shared" si="0"/>
        <v>0</v>
      </c>
    </row>
    <row r="59" spans="4:15" x14ac:dyDescent="0.3">
      <c r="D59" s="88" t="s">
        <v>40</v>
      </c>
      <c r="E59" s="85"/>
      <c r="F59" s="69"/>
      <c r="G59" s="79" t="s">
        <v>280</v>
      </c>
      <c r="H59" s="80">
        <v>833</v>
      </c>
      <c r="I59" s="95"/>
      <c r="M59" s="97"/>
      <c r="N59" s="93"/>
      <c r="O59" s="96">
        <f t="shared" si="0"/>
        <v>833</v>
      </c>
    </row>
    <row r="60" spans="4:15" x14ac:dyDescent="0.3">
      <c r="D60" s="88" t="s">
        <v>39</v>
      </c>
      <c r="E60" s="85"/>
      <c r="F60" s="69"/>
      <c r="G60" s="65" t="s">
        <v>301</v>
      </c>
      <c r="H60" s="78">
        <v>1181</v>
      </c>
      <c r="M60" s="65" t="s">
        <v>301</v>
      </c>
      <c r="N60" s="98">
        <v>1106</v>
      </c>
      <c r="O60" s="92">
        <f t="shared" si="0"/>
        <v>75</v>
      </c>
    </row>
    <row r="61" spans="4:15" x14ac:dyDescent="0.3">
      <c r="D61" s="88" t="s">
        <v>141</v>
      </c>
      <c r="E61" s="85"/>
      <c r="F61" s="69"/>
      <c r="G61" s="65" t="s">
        <v>60</v>
      </c>
      <c r="H61" s="64">
        <v>3</v>
      </c>
      <c r="M61" s="65" t="s">
        <v>60</v>
      </c>
      <c r="N61" s="98">
        <v>1</v>
      </c>
      <c r="O61" s="92">
        <f t="shared" si="0"/>
        <v>2</v>
      </c>
    </row>
    <row r="62" spans="4:15" x14ac:dyDescent="0.3">
      <c r="D62" s="88" t="s">
        <v>142</v>
      </c>
      <c r="E62" s="85"/>
      <c r="F62" s="69"/>
      <c r="G62" s="65" t="s">
        <v>357</v>
      </c>
      <c r="H62" s="78">
        <v>2774</v>
      </c>
      <c r="M62" s="65" t="s">
        <v>357</v>
      </c>
      <c r="N62" s="98">
        <v>2286</v>
      </c>
      <c r="O62" s="92">
        <f t="shared" si="0"/>
        <v>488</v>
      </c>
    </row>
    <row r="63" spans="4:15" x14ac:dyDescent="0.3">
      <c r="D63" s="88" t="s">
        <v>143</v>
      </c>
      <c r="E63" s="85"/>
      <c r="F63" s="69"/>
      <c r="G63" s="65" t="s">
        <v>310</v>
      </c>
      <c r="H63" s="78">
        <v>1415</v>
      </c>
      <c r="M63" s="65" t="s">
        <v>310</v>
      </c>
      <c r="N63" s="98">
        <v>1379</v>
      </c>
      <c r="O63" s="92">
        <f t="shared" si="0"/>
        <v>36</v>
      </c>
    </row>
    <row r="64" spans="4:15" x14ac:dyDescent="0.3">
      <c r="D64" s="88" t="s">
        <v>38</v>
      </c>
      <c r="E64" s="85"/>
      <c r="F64" s="69"/>
      <c r="G64" s="65" t="s">
        <v>241</v>
      </c>
      <c r="H64" s="64">
        <v>460</v>
      </c>
      <c r="I64" s="74"/>
      <c r="M64" s="65" t="s">
        <v>241</v>
      </c>
      <c r="N64" s="98">
        <v>438</v>
      </c>
      <c r="O64" s="92">
        <f t="shared" si="0"/>
        <v>22</v>
      </c>
    </row>
    <row r="65" spans="4:15" x14ac:dyDescent="0.3">
      <c r="D65" s="88" t="s">
        <v>37</v>
      </c>
      <c r="E65" s="85"/>
      <c r="F65" s="69"/>
      <c r="G65" s="65" t="s">
        <v>389</v>
      </c>
      <c r="H65" s="78">
        <v>4317</v>
      </c>
      <c r="M65" s="65" t="s">
        <v>389</v>
      </c>
      <c r="N65" s="98">
        <v>4206</v>
      </c>
      <c r="O65" s="92">
        <f t="shared" si="0"/>
        <v>111</v>
      </c>
    </row>
    <row r="66" spans="4:15" x14ac:dyDescent="0.3">
      <c r="D66" s="88" t="s">
        <v>144</v>
      </c>
      <c r="E66" s="85"/>
      <c r="F66" s="69"/>
      <c r="G66" s="65" t="s">
        <v>450</v>
      </c>
      <c r="H66" s="64">
        <v>129</v>
      </c>
      <c r="M66" s="65" t="s">
        <v>450</v>
      </c>
      <c r="N66" s="98">
        <v>129</v>
      </c>
      <c r="O66" s="92">
        <f t="shared" si="0"/>
        <v>0</v>
      </c>
    </row>
    <row r="67" spans="4:15" x14ac:dyDescent="0.3">
      <c r="D67" s="88" t="s">
        <v>36</v>
      </c>
      <c r="E67" s="85"/>
      <c r="F67" s="69"/>
      <c r="G67" s="65" t="s">
        <v>436</v>
      </c>
      <c r="H67" s="78">
        <v>21042</v>
      </c>
      <c r="M67" s="65" t="s">
        <v>436</v>
      </c>
      <c r="N67" s="98">
        <v>19076</v>
      </c>
      <c r="O67" s="92">
        <f t="shared" si="0"/>
        <v>1966</v>
      </c>
    </row>
    <row r="68" spans="4:15" x14ac:dyDescent="0.3">
      <c r="D68" s="88" t="s">
        <v>35</v>
      </c>
      <c r="E68" s="85"/>
      <c r="F68" s="69"/>
      <c r="G68" s="65" t="s">
        <v>437</v>
      </c>
      <c r="H68" s="78">
        <v>26440</v>
      </c>
      <c r="M68" s="65" t="s">
        <v>437</v>
      </c>
      <c r="N68" s="98">
        <v>24776</v>
      </c>
      <c r="O68" s="92">
        <f t="shared" si="0"/>
        <v>1664</v>
      </c>
    </row>
    <row r="69" spans="4:15" x14ac:dyDescent="0.3">
      <c r="D69" s="89" t="s">
        <v>451</v>
      </c>
      <c r="E69" s="85"/>
      <c r="F69" s="69"/>
      <c r="G69" s="65" t="s">
        <v>191</v>
      </c>
      <c r="H69" s="64">
        <v>153</v>
      </c>
      <c r="M69" s="65" t="s">
        <v>191</v>
      </c>
      <c r="N69" s="98">
        <v>148</v>
      </c>
      <c r="O69" s="92">
        <f t="shared" si="0"/>
        <v>5</v>
      </c>
    </row>
    <row r="70" spans="4:15" x14ac:dyDescent="0.3">
      <c r="F70" s="69"/>
      <c r="G70" s="65" t="s">
        <v>275</v>
      </c>
      <c r="H70" s="64">
        <v>752</v>
      </c>
      <c r="I70" s="74"/>
      <c r="M70" s="65" t="s">
        <v>275</v>
      </c>
      <c r="N70" s="98">
        <v>516</v>
      </c>
      <c r="O70" s="92">
        <f t="shared" si="0"/>
        <v>236</v>
      </c>
    </row>
    <row r="71" spans="4:15" x14ac:dyDescent="0.3">
      <c r="F71" s="69"/>
      <c r="G71" s="65" t="s">
        <v>278</v>
      </c>
      <c r="H71" s="64">
        <v>816</v>
      </c>
      <c r="I71" s="74"/>
      <c r="M71" s="65" t="s">
        <v>278</v>
      </c>
      <c r="N71" s="98">
        <v>342</v>
      </c>
      <c r="O71" s="92">
        <f t="shared" si="0"/>
        <v>474</v>
      </c>
    </row>
    <row r="72" spans="4:15" x14ac:dyDescent="0.3">
      <c r="D72"/>
      <c r="F72" s="69"/>
      <c r="G72" s="65" t="s">
        <v>398</v>
      </c>
      <c r="H72" s="78">
        <v>4936</v>
      </c>
      <c r="M72" s="65" t="s">
        <v>398</v>
      </c>
      <c r="N72" s="98">
        <v>4813</v>
      </c>
      <c r="O72" s="92">
        <f t="shared" si="0"/>
        <v>123</v>
      </c>
    </row>
    <row r="73" spans="4:15" x14ac:dyDescent="0.3">
      <c r="D73"/>
      <c r="F73" s="69"/>
      <c r="G73" s="65" t="s">
        <v>208</v>
      </c>
      <c r="H73" s="64">
        <v>244</v>
      </c>
      <c r="M73" s="65" t="s">
        <v>208</v>
      </c>
      <c r="N73" s="98">
        <v>208</v>
      </c>
      <c r="O73" s="92">
        <f t="shared" si="0"/>
        <v>36</v>
      </c>
    </row>
    <row r="74" spans="4:15" x14ac:dyDescent="0.3">
      <c r="D74"/>
      <c r="F74" s="69"/>
      <c r="G74" s="65" t="s">
        <v>362</v>
      </c>
      <c r="H74" s="78">
        <v>2934</v>
      </c>
      <c r="M74" s="65" t="s">
        <v>362</v>
      </c>
      <c r="N74" s="98">
        <v>2823</v>
      </c>
      <c r="O74" s="92">
        <f t="shared" si="0"/>
        <v>111</v>
      </c>
    </row>
    <row r="75" spans="4:15" x14ac:dyDescent="0.3">
      <c r="D75"/>
      <c r="F75" s="69"/>
      <c r="G75" s="65" t="s">
        <v>258</v>
      </c>
      <c r="H75" s="64">
        <v>621</v>
      </c>
      <c r="I75" s="74"/>
      <c r="M75" s="65" t="s">
        <v>258</v>
      </c>
      <c r="N75" s="98">
        <v>497</v>
      </c>
      <c r="O75" s="92">
        <f t="shared" si="0"/>
        <v>124</v>
      </c>
    </row>
    <row r="76" spans="4:15" x14ac:dyDescent="0.3">
      <c r="D76"/>
      <c r="F76" s="69"/>
      <c r="G76" s="65" t="s">
        <v>206</v>
      </c>
      <c r="H76" s="64">
        <v>240</v>
      </c>
      <c r="M76" s="65" t="s">
        <v>206</v>
      </c>
      <c r="N76" s="98">
        <v>232</v>
      </c>
      <c r="O76" s="92">
        <f t="shared" ref="O76:O139" si="1">H76-N76</f>
        <v>8</v>
      </c>
    </row>
    <row r="77" spans="4:15" x14ac:dyDescent="0.3">
      <c r="D77"/>
      <c r="F77" s="69"/>
      <c r="G77" s="65" t="s">
        <v>183</v>
      </c>
      <c r="H77" s="64">
        <v>114</v>
      </c>
      <c r="M77" s="65" t="s">
        <v>183</v>
      </c>
      <c r="N77" s="98">
        <v>90</v>
      </c>
      <c r="O77" s="92">
        <f t="shared" si="1"/>
        <v>24</v>
      </c>
    </row>
    <row r="78" spans="4:15" x14ac:dyDescent="0.3">
      <c r="D78"/>
      <c r="F78" s="69"/>
      <c r="G78" s="65" t="s">
        <v>210</v>
      </c>
      <c r="H78" s="64">
        <v>252</v>
      </c>
      <c r="M78" s="65" t="s">
        <v>210</v>
      </c>
      <c r="N78" s="98">
        <v>178</v>
      </c>
      <c r="O78" s="92">
        <f t="shared" si="1"/>
        <v>74</v>
      </c>
    </row>
    <row r="79" spans="4:15" x14ac:dyDescent="0.3">
      <c r="D79"/>
      <c r="F79" s="69"/>
      <c r="G79" s="65" t="s">
        <v>326</v>
      </c>
      <c r="H79" s="78">
        <v>1833</v>
      </c>
      <c r="M79" s="65" t="s">
        <v>326</v>
      </c>
      <c r="N79" s="98">
        <v>1803</v>
      </c>
      <c r="O79" s="92">
        <f t="shared" si="1"/>
        <v>30</v>
      </c>
    </row>
    <row r="80" spans="4:15" x14ac:dyDescent="0.3">
      <c r="D80"/>
      <c r="F80" s="69"/>
      <c r="G80" s="65" t="s">
        <v>452</v>
      </c>
      <c r="H80" s="64">
        <v>5</v>
      </c>
      <c r="M80" s="65" t="s">
        <v>452</v>
      </c>
      <c r="N80" s="98">
        <v>5</v>
      </c>
      <c r="O80" s="92">
        <f t="shared" si="1"/>
        <v>0</v>
      </c>
    </row>
    <row r="81" spans="4:15" x14ac:dyDescent="0.3">
      <c r="D81"/>
      <c r="F81" s="69"/>
      <c r="G81" s="65" t="s">
        <v>395</v>
      </c>
      <c r="H81" s="78">
        <v>4827</v>
      </c>
      <c r="M81" s="65" t="s">
        <v>395</v>
      </c>
      <c r="N81" s="98">
        <v>4472</v>
      </c>
      <c r="O81" s="92">
        <f t="shared" si="1"/>
        <v>355</v>
      </c>
    </row>
    <row r="82" spans="4:15" x14ac:dyDescent="0.3">
      <c r="D82"/>
      <c r="F82" s="69"/>
      <c r="G82" s="65" t="s">
        <v>186</v>
      </c>
      <c r="H82" s="64">
        <v>129</v>
      </c>
      <c r="M82" s="65" t="s">
        <v>186</v>
      </c>
      <c r="N82" s="98">
        <v>120</v>
      </c>
      <c r="O82" s="92">
        <f t="shared" si="1"/>
        <v>9</v>
      </c>
    </row>
    <row r="83" spans="4:15" x14ac:dyDescent="0.3">
      <c r="D83"/>
      <c r="F83" s="69"/>
      <c r="G83" s="65" t="s">
        <v>225</v>
      </c>
      <c r="H83" s="64">
        <v>346</v>
      </c>
      <c r="M83" s="65" t="s">
        <v>225</v>
      </c>
      <c r="N83" s="98">
        <v>341</v>
      </c>
      <c r="O83" s="92">
        <f t="shared" si="1"/>
        <v>5</v>
      </c>
    </row>
    <row r="84" spans="4:15" x14ac:dyDescent="0.3">
      <c r="D84"/>
      <c r="F84" s="69"/>
      <c r="G84" s="65" t="s">
        <v>265</v>
      </c>
      <c r="H84" s="64">
        <v>658</v>
      </c>
      <c r="M84" s="65" t="s">
        <v>265</v>
      </c>
      <c r="N84" s="98">
        <v>574</v>
      </c>
      <c r="O84" s="92">
        <f t="shared" si="1"/>
        <v>84</v>
      </c>
    </row>
    <row r="85" spans="4:15" x14ac:dyDescent="0.3">
      <c r="D85"/>
      <c r="F85" s="69"/>
      <c r="G85" s="65" t="s">
        <v>246</v>
      </c>
      <c r="H85" s="64">
        <v>505</v>
      </c>
      <c r="I85" s="74"/>
      <c r="M85" s="65" t="s">
        <v>246</v>
      </c>
      <c r="N85" s="98">
        <v>429</v>
      </c>
      <c r="O85" s="92">
        <f t="shared" si="1"/>
        <v>76</v>
      </c>
    </row>
    <row r="86" spans="4:15" x14ac:dyDescent="0.3">
      <c r="F86" s="69"/>
      <c r="G86" s="79" t="s">
        <v>171</v>
      </c>
      <c r="H86" s="80">
        <v>47</v>
      </c>
      <c r="I86" s="95"/>
      <c r="M86" s="97"/>
      <c r="N86" s="93"/>
      <c r="O86" s="96">
        <f t="shared" si="1"/>
        <v>47</v>
      </c>
    </row>
    <row r="87" spans="4:15" x14ac:dyDescent="0.3">
      <c r="F87" s="69"/>
      <c r="G87" s="65" t="s">
        <v>366</v>
      </c>
      <c r="H87" s="78">
        <v>3077</v>
      </c>
      <c r="M87" s="65" t="s">
        <v>366</v>
      </c>
      <c r="N87" s="98">
        <v>1917</v>
      </c>
      <c r="O87" s="92">
        <f t="shared" si="1"/>
        <v>1160</v>
      </c>
    </row>
    <row r="88" spans="4:15" x14ac:dyDescent="0.3">
      <c r="F88" s="69"/>
      <c r="G88" s="65" t="s">
        <v>360</v>
      </c>
      <c r="H88" s="78">
        <v>2874</v>
      </c>
      <c r="M88" s="65" t="s">
        <v>360</v>
      </c>
      <c r="N88" s="98">
        <v>2571</v>
      </c>
      <c r="O88" s="92">
        <f t="shared" si="1"/>
        <v>303</v>
      </c>
    </row>
    <row r="89" spans="4:15" x14ac:dyDescent="0.3">
      <c r="F89" s="69"/>
      <c r="G89" s="65" t="s">
        <v>277</v>
      </c>
      <c r="H89" s="64">
        <v>786</v>
      </c>
      <c r="M89" s="65" t="s">
        <v>277</v>
      </c>
      <c r="N89" s="98">
        <v>699</v>
      </c>
      <c r="O89" s="92">
        <f t="shared" si="1"/>
        <v>87</v>
      </c>
    </row>
    <row r="90" spans="4:15" x14ac:dyDescent="0.3">
      <c r="F90" s="69"/>
      <c r="G90" s="65" t="s">
        <v>209</v>
      </c>
      <c r="H90" s="64">
        <v>250</v>
      </c>
      <c r="M90" s="65" t="s">
        <v>209</v>
      </c>
      <c r="N90" s="98">
        <v>131</v>
      </c>
      <c r="O90" s="92">
        <f t="shared" si="1"/>
        <v>119</v>
      </c>
    </row>
    <row r="91" spans="4:15" x14ac:dyDescent="0.3">
      <c r="F91" s="69"/>
      <c r="G91" s="65" t="s">
        <v>353</v>
      </c>
      <c r="H91" s="78">
        <v>2522</v>
      </c>
      <c r="M91" s="65" t="s">
        <v>353</v>
      </c>
      <c r="N91" s="98">
        <v>2495</v>
      </c>
      <c r="O91" s="92">
        <f t="shared" si="1"/>
        <v>27</v>
      </c>
    </row>
    <row r="92" spans="4:15" x14ac:dyDescent="0.3">
      <c r="F92" s="69"/>
      <c r="G92" s="65" t="s">
        <v>292</v>
      </c>
      <c r="H92" s="64">
        <v>931</v>
      </c>
      <c r="I92" s="74"/>
      <c r="M92" s="65" t="s">
        <v>292</v>
      </c>
      <c r="N92" s="98">
        <v>875</v>
      </c>
      <c r="O92" s="92">
        <f t="shared" si="1"/>
        <v>56</v>
      </c>
    </row>
    <row r="93" spans="4:15" x14ac:dyDescent="0.3">
      <c r="F93" s="69"/>
      <c r="G93" s="65" t="s">
        <v>318</v>
      </c>
      <c r="H93" s="78">
        <v>1645</v>
      </c>
      <c r="M93" s="65" t="s">
        <v>318</v>
      </c>
      <c r="N93" s="98">
        <v>1276</v>
      </c>
      <c r="O93" s="92">
        <f t="shared" si="1"/>
        <v>369</v>
      </c>
    </row>
    <row r="94" spans="4:15" x14ac:dyDescent="0.3">
      <c r="F94" s="69"/>
      <c r="G94" s="65" t="s">
        <v>295</v>
      </c>
      <c r="H94" s="64">
        <v>977</v>
      </c>
      <c r="M94" s="65" t="s">
        <v>295</v>
      </c>
      <c r="N94" s="98">
        <v>712</v>
      </c>
      <c r="O94" s="92">
        <f t="shared" si="1"/>
        <v>265</v>
      </c>
    </row>
    <row r="95" spans="4:15" x14ac:dyDescent="0.3">
      <c r="F95" s="69"/>
      <c r="G95" s="65" t="s">
        <v>190</v>
      </c>
      <c r="H95" s="64">
        <v>148</v>
      </c>
      <c r="M95" s="65" t="s">
        <v>190</v>
      </c>
      <c r="N95" s="98">
        <v>116</v>
      </c>
      <c r="O95" s="92">
        <f t="shared" si="1"/>
        <v>32</v>
      </c>
    </row>
    <row r="96" spans="4:15" x14ac:dyDescent="0.3">
      <c r="F96" s="69"/>
      <c r="G96" s="65" t="s">
        <v>401</v>
      </c>
      <c r="H96" s="78">
        <v>5136</v>
      </c>
      <c r="M96" s="65" t="s">
        <v>459</v>
      </c>
      <c r="N96" s="98">
        <v>4844</v>
      </c>
      <c r="O96" s="92">
        <f t="shared" si="1"/>
        <v>292</v>
      </c>
    </row>
    <row r="97" spans="6:15" x14ac:dyDescent="0.3">
      <c r="F97" s="69"/>
      <c r="G97" s="65" t="s">
        <v>283</v>
      </c>
      <c r="H97" s="64">
        <v>857</v>
      </c>
      <c r="M97" s="65" t="s">
        <v>283</v>
      </c>
      <c r="N97" s="98">
        <v>709</v>
      </c>
      <c r="O97" s="92">
        <f t="shared" si="1"/>
        <v>148</v>
      </c>
    </row>
    <row r="98" spans="6:15" x14ac:dyDescent="0.3">
      <c r="F98" s="69"/>
      <c r="G98" s="65" t="s">
        <v>166</v>
      </c>
      <c r="H98" s="64">
        <v>24</v>
      </c>
      <c r="M98" s="65" t="s">
        <v>166</v>
      </c>
      <c r="N98" s="98">
        <v>24</v>
      </c>
      <c r="O98" s="92">
        <f t="shared" si="1"/>
        <v>0</v>
      </c>
    </row>
    <row r="99" spans="6:15" x14ac:dyDescent="0.3">
      <c r="F99" s="69"/>
      <c r="G99" s="65" t="s">
        <v>255</v>
      </c>
      <c r="H99" s="64">
        <v>568</v>
      </c>
      <c r="M99" s="65" t="s">
        <v>255</v>
      </c>
      <c r="N99" s="98">
        <v>527</v>
      </c>
      <c r="O99" s="92">
        <f t="shared" si="1"/>
        <v>41</v>
      </c>
    </row>
    <row r="100" spans="6:15" x14ac:dyDescent="0.3">
      <c r="F100" s="69"/>
      <c r="G100" s="65" t="s">
        <v>296</v>
      </c>
      <c r="H100" s="78">
        <v>1045</v>
      </c>
      <c r="M100" s="65" t="s">
        <v>296</v>
      </c>
      <c r="N100" s="98">
        <v>812</v>
      </c>
      <c r="O100" s="92">
        <f t="shared" si="1"/>
        <v>233</v>
      </c>
    </row>
    <row r="101" spans="6:15" x14ac:dyDescent="0.3">
      <c r="F101" s="69"/>
      <c r="G101" s="65" t="s">
        <v>422</v>
      </c>
      <c r="H101" s="78">
        <v>7996</v>
      </c>
      <c r="M101" s="65" t="s">
        <v>422</v>
      </c>
      <c r="N101" s="98">
        <v>6645</v>
      </c>
      <c r="O101" s="92">
        <f t="shared" si="1"/>
        <v>1351</v>
      </c>
    </row>
    <row r="102" spans="6:15" x14ac:dyDescent="0.3">
      <c r="F102" s="69"/>
      <c r="G102" s="65" t="s">
        <v>243</v>
      </c>
      <c r="H102" s="64">
        <v>480</v>
      </c>
      <c r="I102" s="74"/>
      <c r="M102" s="65" t="s">
        <v>243</v>
      </c>
      <c r="N102" s="98">
        <v>477</v>
      </c>
      <c r="O102" s="92">
        <f t="shared" si="1"/>
        <v>3</v>
      </c>
    </row>
    <row r="103" spans="6:15" x14ac:dyDescent="0.3">
      <c r="F103" s="69"/>
      <c r="G103" s="65" t="s">
        <v>383</v>
      </c>
      <c r="H103" s="78">
        <v>4031</v>
      </c>
      <c r="M103" s="65" t="s">
        <v>383</v>
      </c>
      <c r="N103" s="98">
        <v>3263</v>
      </c>
      <c r="O103" s="92">
        <f t="shared" si="1"/>
        <v>768</v>
      </c>
    </row>
    <row r="104" spans="6:15" x14ac:dyDescent="0.3">
      <c r="F104" s="69"/>
      <c r="G104" s="65" t="s">
        <v>453</v>
      </c>
      <c r="H104" s="64">
        <v>293</v>
      </c>
      <c r="M104" s="65" t="s">
        <v>453</v>
      </c>
      <c r="N104" s="98">
        <v>276</v>
      </c>
      <c r="O104" s="92">
        <f t="shared" si="1"/>
        <v>17</v>
      </c>
    </row>
    <row r="105" spans="6:15" x14ac:dyDescent="0.3">
      <c r="F105" s="69"/>
      <c r="G105" s="65" t="s">
        <v>404</v>
      </c>
      <c r="H105" s="78">
        <v>5471</v>
      </c>
      <c r="M105" s="65" t="s">
        <v>404</v>
      </c>
      <c r="N105" s="98">
        <v>5153</v>
      </c>
      <c r="O105" s="92">
        <f t="shared" si="1"/>
        <v>318</v>
      </c>
    </row>
    <row r="106" spans="6:15" x14ac:dyDescent="0.3">
      <c r="F106" s="69"/>
      <c r="G106" s="65" t="s">
        <v>372</v>
      </c>
      <c r="H106" s="78">
        <v>3514</v>
      </c>
      <c r="M106" s="65" t="s">
        <v>372</v>
      </c>
      <c r="N106" s="98">
        <v>3192</v>
      </c>
      <c r="O106" s="92">
        <f t="shared" si="1"/>
        <v>322</v>
      </c>
    </row>
    <row r="107" spans="6:15" x14ac:dyDescent="0.3">
      <c r="F107" s="69"/>
      <c r="G107" s="65" t="s">
        <v>441</v>
      </c>
      <c r="H107" s="78">
        <v>69416</v>
      </c>
      <c r="M107" s="65" t="s">
        <v>441</v>
      </c>
      <c r="N107" s="98">
        <v>44791</v>
      </c>
      <c r="O107" s="92">
        <f t="shared" si="1"/>
        <v>24625</v>
      </c>
    </row>
    <row r="108" spans="6:15" x14ac:dyDescent="0.3">
      <c r="F108" s="69"/>
      <c r="G108" s="65" t="s">
        <v>56</v>
      </c>
      <c r="H108" s="64">
        <v>61</v>
      </c>
      <c r="M108" s="65" t="s">
        <v>56</v>
      </c>
      <c r="N108" s="98">
        <v>42</v>
      </c>
      <c r="O108" s="92">
        <f t="shared" si="1"/>
        <v>19</v>
      </c>
    </row>
    <row r="109" spans="6:15" x14ac:dyDescent="0.3">
      <c r="F109" s="69"/>
      <c r="G109" s="65" t="s">
        <v>204</v>
      </c>
      <c r="H109" s="64">
        <v>230</v>
      </c>
      <c r="M109" s="65" t="s">
        <v>204</v>
      </c>
      <c r="N109" s="98">
        <v>15</v>
      </c>
      <c r="O109" s="92">
        <f t="shared" si="1"/>
        <v>215</v>
      </c>
    </row>
    <row r="110" spans="6:15" x14ac:dyDescent="0.3">
      <c r="F110" s="69"/>
      <c r="G110" s="65" t="s">
        <v>380</v>
      </c>
      <c r="H110" s="78">
        <v>3835</v>
      </c>
      <c r="M110" s="65" t="s">
        <v>380</v>
      </c>
      <c r="N110" s="98">
        <v>3264</v>
      </c>
      <c r="O110" s="92">
        <f t="shared" si="1"/>
        <v>571</v>
      </c>
    </row>
    <row r="111" spans="6:15" x14ac:dyDescent="0.3">
      <c r="F111" s="69"/>
      <c r="G111" s="65" t="s">
        <v>373</v>
      </c>
      <c r="H111" s="78">
        <v>3595</v>
      </c>
      <c r="M111" s="65" t="s">
        <v>373</v>
      </c>
      <c r="N111" s="98">
        <v>3481</v>
      </c>
      <c r="O111" s="92">
        <f t="shared" si="1"/>
        <v>114</v>
      </c>
    </row>
    <row r="112" spans="6:15" x14ac:dyDescent="0.3">
      <c r="F112" s="69"/>
      <c r="G112" s="65" t="s">
        <v>431</v>
      </c>
      <c r="H112" s="78">
        <v>12685</v>
      </c>
      <c r="M112" s="65" t="s">
        <v>431</v>
      </c>
      <c r="N112" s="98">
        <v>12564</v>
      </c>
      <c r="O112" s="92">
        <f t="shared" si="1"/>
        <v>121</v>
      </c>
    </row>
    <row r="113" spans="6:15" x14ac:dyDescent="0.3">
      <c r="F113" s="69"/>
      <c r="G113" s="65" t="s">
        <v>316</v>
      </c>
      <c r="H113" s="78">
        <v>1582</v>
      </c>
      <c r="M113" s="65" t="s">
        <v>316</v>
      </c>
      <c r="N113" s="98">
        <v>1292</v>
      </c>
      <c r="O113" s="92">
        <f t="shared" si="1"/>
        <v>290</v>
      </c>
    </row>
    <row r="114" spans="6:15" x14ac:dyDescent="0.3">
      <c r="F114" s="69"/>
      <c r="G114" s="65" t="s">
        <v>322</v>
      </c>
      <c r="H114" s="78">
        <v>1735</v>
      </c>
      <c r="M114" s="65" t="s">
        <v>322</v>
      </c>
      <c r="N114" s="98">
        <v>1474</v>
      </c>
      <c r="O114" s="92">
        <f t="shared" si="1"/>
        <v>261</v>
      </c>
    </row>
    <row r="115" spans="6:15" x14ac:dyDescent="0.3">
      <c r="F115" s="69"/>
      <c r="G115" s="65" t="s">
        <v>403</v>
      </c>
      <c r="H115" s="78">
        <v>5415</v>
      </c>
      <c r="I115" s="74"/>
      <c r="M115" s="65" t="s">
        <v>403</v>
      </c>
      <c r="N115" s="98">
        <v>5227</v>
      </c>
      <c r="O115" s="92">
        <f t="shared" si="1"/>
        <v>188</v>
      </c>
    </row>
    <row r="116" spans="6:15" x14ac:dyDescent="0.3">
      <c r="F116" s="69"/>
      <c r="G116" s="65" t="s">
        <v>319</v>
      </c>
      <c r="H116" s="78">
        <v>1656</v>
      </c>
      <c r="M116" s="65" t="s">
        <v>319</v>
      </c>
      <c r="N116" s="98">
        <v>1609</v>
      </c>
      <c r="O116" s="92">
        <f t="shared" si="1"/>
        <v>47</v>
      </c>
    </row>
    <row r="117" spans="6:15" x14ac:dyDescent="0.3">
      <c r="F117" s="69"/>
      <c r="G117" s="65" t="s">
        <v>416</v>
      </c>
      <c r="H117" s="78">
        <v>7376</v>
      </c>
      <c r="I117" s="74"/>
      <c r="M117" s="65" t="s">
        <v>416</v>
      </c>
      <c r="N117" s="98">
        <v>7051</v>
      </c>
      <c r="O117" s="92">
        <f t="shared" si="1"/>
        <v>325</v>
      </c>
    </row>
    <row r="118" spans="6:15" x14ac:dyDescent="0.3">
      <c r="F118" s="69"/>
      <c r="G118" s="65" t="s">
        <v>162</v>
      </c>
      <c r="H118" s="64">
        <v>21</v>
      </c>
      <c r="I118" s="74"/>
      <c r="M118" s="65" t="s">
        <v>162</v>
      </c>
      <c r="N118" s="98">
        <v>19</v>
      </c>
      <c r="O118" s="92">
        <f t="shared" si="1"/>
        <v>2</v>
      </c>
    </row>
    <row r="119" spans="6:15" x14ac:dyDescent="0.3">
      <c r="F119" s="69"/>
      <c r="G119" s="65" t="s">
        <v>370</v>
      </c>
      <c r="H119" s="78">
        <v>3374</v>
      </c>
      <c r="I119" s="74"/>
      <c r="M119" s="65" t="s">
        <v>370</v>
      </c>
      <c r="N119" s="98">
        <v>3320</v>
      </c>
      <c r="O119" s="92">
        <f t="shared" si="1"/>
        <v>54</v>
      </c>
    </row>
    <row r="120" spans="6:15" x14ac:dyDescent="0.3">
      <c r="F120" s="69"/>
      <c r="G120" s="65" t="s">
        <v>399</v>
      </c>
      <c r="H120" s="78">
        <v>4950</v>
      </c>
      <c r="M120" s="65" t="s">
        <v>399</v>
      </c>
      <c r="N120" s="98">
        <v>4719</v>
      </c>
      <c r="O120" s="92">
        <f t="shared" si="1"/>
        <v>231</v>
      </c>
    </row>
    <row r="121" spans="6:15" x14ac:dyDescent="0.3">
      <c r="F121" s="69"/>
      <c r="G121" s="65" t="s">
        <v>320</v>
      </c>
      <c r="H121" s="78">
        <v>1665</v>
      </c>
      <c r="M121" s="65" t="s">
        <v>320</v>
      </c>
      <c r="N121" s="98">
        <v>1314</v>
      </c>
      <c r="O121" s="92">
        <f t="shared" si="1"/>
        <v>351</v>
      </c>
    </row>
    <row r="122" spans="6:15" x14ac:dyDescent="0.3">
      <c r="F122" s="69"/>
      <c r="G122" s="65" t="s">
        <v>222</v>
      </c>
      <c r="H122" s="64">
        <v>324</v>
      </c>
      <c r="M122" s="65" t="s">
        <v>222</v>
      </c>
      <c r="N122" s="98">
        <v>315</v>
      </c>
      <c r="O122" s="92">
        <f t="shared" si="1"/>
        <v>9</v>
      </c>
    </row>
    <row r="123" spans="6:15" x14ac:dyDescent="0.3">
      <c r="F123" s="69"/>
      <c r="G123" s="65" t="s">
        <v>335</v>
      </c>
      <c r="H123" s="78">
        <v>1980</v>
      </c>
      <c r="I123" s="74"/>
      <c r="M123" s="65" t="s">
        <v>335</v>
      </c>
      <c r="N123" s="98">
        <v>1928</v>
      </c>
      <c r="O123" s="92">
        <f t="shared" si="1"/>
        <v>52</v>
      </c>
    </row>
    <row r="124" spans="6:15" x14ac:dyDescent="0.3">
      <c r="F124" s="69"/>
      <c r="G124" s="65" t="s">
        <v>256</v>
      </c>
      <c r="H124" s="64">
        <v>596</v>
      </c>
      <c r="M124" s="65" t="s">
        <v>256</v>
      </c>
      <c r="N124" s="98">
        <v>590</v>
      </c>
      <c r="O124" s="92">
        <f t="shared" si="1"/>
        <v>6</v>
      </c>
    </row>
    <row r="125" spans="6:15" x14ac:dyDescent="0.3">
      <c r="F125" s="69"/>
      <c r="G125" s="65" t="s">
        <v>231</v>
      </c>
      <c r="H125" s="64">
        <v>372</v>
      </c>
      <c r="I125" s="74"/>
      <c r="M125" s="65" t="s">
        <v>231</v>
      </c>
      <c r="N125" s="98">
        <v>352</v>
      </c>
      <c r="O125" s="92">
        <f t="shared" si="1"/>
        <v>20</v>
      </c>
    </row>
    <row r="126" spans="6:15" x14ac:dyDescent="0.3">
      <c r="F126" s="69"/>
      <c r="G126" s="65" t="s">
        <v>356</v>
      </c>
      <c r="H126" s="78">
        <v>2626</v>
      </c>
      <c r="M126" s="65" t="s">
        <v>356</v>
      </c>
      <c r="N126" s="98">
        <v>2528</v>
      </c>
      <c r="O126" s="92">
        <f t="shared" si="1"/>
        <v>98</v>
      </c>
    </row>
    <row r="127" spans="6:15" x14ac:dyDescent="0.3">
      <c r="F127" s="69"/>
      <c r="G127" s="65" t="s">
        <v>411</v>
      </c>
      <c r="H127" s="78">
        <v>6170</v>
      </c>
      <c r="M127" s="65" t="s">
        <v>411</v>
      </c>
      <c r="N127" s="98">
        <v>6091</v>
      </c>
      <c r="O127" s="92">
        <f t="shared" si="1"/>
        <v>79</v>
      </c>
    </row>
    <row r="128" spans="6:15" x14ac:dyDescent="0.3">
      <c r="F128" s="69"/>
      <c r="G128" s="65" t="s">
        <v>346</v>
      </c>
      <c r="H128" s="78">
        <v>2364</v>
      </c>
      <c r="M128" s="65" t="s">
        <v>346</v>
      </c>
      <c r="N128" s="98">
        <v>2198</v>
      </c>
      <c r="O128" s="92">
        <f t="shared" si="1"/>
        <v>166</v>
      </c>
    </row>
    <row r="129" spans="6:15" x14ac:dyDescent="0.3">
      <c r="F129" s="69"/>
      <c r="G129" s="65" t="s">
        <v>207</v>
      </c>
      <c r="H129" s="64">
        <v>240</v>
      </c>
      <c r="M129" s="65" t="s">
        <v>207</v>
      </c>
      <c r="N129" s="98">
        <v>216</v>
      </c>
      <c r="O129" s="92">
        <f t="shared" si="1"/>
        <v>24</v>
      </c>
    </row>
    <row r="130" spans="6:15" x14ac:dyDescent="0.3">
      <c r="F130" s="69"/>
      <c r="G130" s="65" t="s">
        <v>379</v>
      </c>
      <c r="H130" s="78">
        <v>3795</v>
      </c>
      <c r="I130" s="74"/>
      <c r="M130" s="65" t="s">
        <v>379</v>
      </c>
      <c r="N130" s="98">
        <v>3768</v>
      </c>
      <c r="O130" s="92">
        <f t="shared" si="1"/>
        <v>27</v>
      </c>
    </row>
    <row r="131" spans="6:15" x14ac:dyDescent="0.3">
      <c r="F131" s="69"/>
      <c r="G131" s="65" t="s">
        <v>415</v>
      </c>
      <c r="H131" s="78">
        <v>7285</v>
      </c>
      <c r="M131" s="65" t="s">
        <v>415</v>
      </c>
      <c r="N131" s="98">
        <v>6518</v>
      </c>
      <c r="O131" s="92">
        <f t="shared" si="1"/>
        <v>767</v>
      </c>
    </row>
    <row r="132" spans="6:15" x14ac:dyDescent="0.3">
      <c r="F132" s="69"/>
      <c r="G132" s="65" t="s">
        <v>212</v>
      </c>
      <c r="H132" s="64">
        <v>261</v>
      </c>
      <c r="I132" s="74"/>
      <c r="M132" s="65" t="s">
        <v>212</v>
      </c>
      <c r="N132" s="98">
        <v>249</v>
      </c>
      <c r="O132" s="92">
        <f t="shared" si="1"/>
        <v>12</v>
      </c>
    </row>
    <row r="133" spans="6:15" x14ac:dyDescent="0.3">
      <c r="F133" s="69"/>
      <c r="G133" s="65" t="s">
        <v>274</v>
      </c>
      <c r="H133" s="64">
        <v>747</v>
      </c>
      <c r="M133" s="65" t="s">
        <v>274</v>
      </c>
      <c r="N133" s="98">
        <v>745</v>
      </c>
      <c r="O133" s="92">
        <f t="shared" si="1"/>
        <v>2</v>
      </c>
    </row>
    <row r="134" spans="6:15" x14ac:dyDescent="0.3">
      <c r="F134" s="69"/>
      <c r="G134" s="65" t="s">
        <v>245</v>
      </c>
      <c r="H134" s="64">
        <v>499</v>
      </c>
      <c r="M134" s="65" t="s">
        <v>245</v>
      </c>
      <c r="N134" s="98">
        <v>464</v>
      </c>
      <c r="O134" s="92">
        <f t="shared" si="1"/>
        <v>35</v>
      </c>
    </row>
    <row r="135" spans="6:15" x14ac:dyDescent="0.3">
      <c r="F135" s="69"/>
      <c r="G135" s="65" t="s">
        <v>217</v>
      </c>
      <c r="H135" s="64">
        <v>288</v>
      </c>
      <c r="M135" s="65" t="s">
        <v>217</v>
      </c>
      <c r="N135" s="98">
        <v>279</v>
      </c>
      <c r="O135" s="92">
        <f t="shared" si="1"/>
        <v>9</v>
      </c>
    </row>
    <row r="136" spans="6:15" x14ac:dyDescent="0.3">
      <c r="F136" s="69"/>
      <c r="G136" s="65" t="s">
        <v>267</v>
      </c>
      <c r="H136" s="64">
        <v>672</v>
      </c>
      <c r="I136" s="74"/>
      <c r="M136" s="65" t="s">
        <v>267</v>
      </c>
      <c r="N136" s="98">
        <v>645</v>
      </c>
      <c r="O136" s="92">
        <f t="shared" si="1"/>
        <v>27</v>
      </c>
    </row>
    <row r="137" spans="6:15" x14ac:dyDescent="0.3">
      <c r="F137" s="69"/>
      <c r="G137" s="65" t="s">
        <v>385</v>
      </c>
      <c r="H137" s="78">
        <v>4090</v>
      </c>
      <c r="M137" s="65" t="s">
        <v>385</v>
      </c>
      <c r="N137" s="98">
        <v>4031</v>
      </c>
      <c r="O137" s="92">
        <f t="shared" si="1"/>
        <v>59</v>
      </c>
    </row>
    <row r="138" spans="6:15" x14ac:dyDescent="0.3">
      <c r="F138" s="69"/>
      <c r="G138" s="65" t="s">
        <v>145</v>
      </c>
      <c r="H138" s="64">
        <v>1</v>
      </c>
      <c r="M138" s="65" t="s">
        <v>460</v>
      </c>
      <c r="N138" s="98">
        <v>1</v>
      </c>
      <c r="O138" s="92">
        <f t="shared" si="1"/>
        <v>0</v>
      </c>
    </row>
    <row r="139" spans="6:15" x14ac:dyDescent="0.3">
      <c r="F139" s="69"/>
      <c r="G139" s="65" t="s">
        <v>430</v>
      </c>
      <c r="H139" s="78">
        <v>12410</v>
      </c>
      <c r="M139" s="65" t="s">
        <v>430</v>
      </c>
      <c r="N139" s="98">
        <v>12225</v>
      </c>
      <c r="O139" s="92">
        <f t="shared" si="1"/>
        <v>185</v>
      </c>
    </row>
    <row r="140" spans="6:15" x14ac:dyDescent="0.3">
      <c r="F140" s="69"/>
      <c r="G140" s="65" t="s">
        <v>402</v>
      </c>
      <c r="H140" s="78">
        <v>5176</v>
      </c>
      <c r="M140" s="65" t="s">
        <v>402</v>
      </c>
      <c r="N140" s="98">
        <v>4784</v>
      </c>
      <c r="O140" s="92">
        <f t="shared" ref="O140:O203" si="2">H140-N140</f>
        <v>392</v>
      </c>
    </row>
    <row r="141" spans="6:15" x14ac:dyDescent="0.3">
      <c r="F141" s="69"/>
      <c r="G141" s="65" t="s">
        <v>276</v>
      </c>
      <c r="H141" s="64">
        <v>771</v>
      </c>
      <c r="M141" s="65" t="s">
        <v>276</v>
      </c>
      <c r="N141" s="98">
        <v>684</v>
      </c>
      <c r="O141" s="92">
        <f t="shared" si="2"/>
        <v>87</v>
      </c>
    </row>
    <row r="142" spans="6:15" x14ac:dyDescent="0.3">
      <c r="F142" s="69"/>
      <c r="G142" s="65" t="s">
        <v>160</v>
      </c>
      <c r="H142" s="64">
        <v>20</v>
      </c>
      <c r="M142" s="65" t="s">
        <v>160</v>
      </c>
      <c r="N142" s="98">
        <v>19</v>
      </c>
      <c r="O142" s="92">
        <f t="shared" si="2"/>
        <v>1</v>
      </c>
    </row>
    <row r="143" spans="6:15" x14ac:dyDescent="0.3">
      <c r="F143" s="69"/>
      <c r="G143" s="65" t="s">
        <v>440</v>
      </c>
      <c r="H143" s="78">
        <v>38811</v>
      </c>
      <c r="M143" s="65" t="s">
        <v>440</v>
      </c>
      <c r="N143" s="98">
        <v>30306</v>
      </c>
      <c r="O143" s="92">
        <f t="shared" si="2"/>
        <v>8505</v>
      </c>
    </row>
    <row r="144" spans="6:15" x14ac:dyDescent="0.3">
      <c r="F144" s="69"/>
      <c r="G144" s="65" t="s">
        <v>314</v>
      </c>
      <c r="H144" s="78">
        <v>1556</v>
      </c>
      <c r="M144" s="65" t="s">
        <v>314</v>
      </c>
      <c r="N144" s="98">
        <v>1456</v>
      </c>
      <c r="O144" s="92">
        <f t="shared" si="2"/>
        <v>100</v>
      </c>
    </row>
    <row r="145" spans="6:15" x14ac:dyDescent="0.3">
      <c r="F145" s="69"/>
      <c r="G145" s="65" t="s">
        <v>363</v>
      </c>
      <c r="H145" s="78">
        <v>3010</v>
      </c>
      <c r="I145" s="74"/>
      <c r="M145" s="65" t="s">
        <v>363</v>
      </c>
      <c r="N145" s="98">
        <v>2968</v>
      </c>
      <c r="O145" s="92">
        <f t="shared" si="2"/>
        <v>42</v>
      </c>
    </row>
    <row r="146" spans="6:15" x14ac:dyDescent="0.3">
      <c r="F146" s="69"/>
      <c r="G146" s="65" t="s">
        <v>189</v>
      </c>
      <c r="H146" s="64">
        <v>142</v>
      </c>
      <c r="M146" s="65" t="s">
        <v>189</v>
      </c>
      <c r="N146" s="98">
        <v>126</v>
      </c>
      <c r="O146" s="92">
        <f t="shared" si="2"/>
        <v>16</v>
      </c>
    </row>
    <row r="147" spans="6:15" x14ac:dyDescent="0.3">
      <c r="F147" s="69"/>
      <c r="G147" s="65" t="s">
        <v>400</v>
      </c>
      <c r="H147" s="78">
        <v>5087</v>
      </c>
      <c r="M147" s="65" t="s">
        <v>400</v>
      </c>
      <c r="N147" s="98">
        <v>4740</v>
      </c>
      <c r="O147" s="92">
        <f t="shared" si="2"/>
        <v>347</v>
      </c>
    </row>
    <row r="148" spans="6:15" x14ac:dyDescent="0.3">
      <c r="F148" s="69"/>
      <c r="G148" s="65" t="s">
        <v>412</v>
      </c>
      <c r="H148" s="78">
        <v>6471</v>
      </c>
      <c r="M148" s="65" t="s">
        <v>412</v>
      </c>
      <c r="N148" s="98">
        <v>6107</v>
      </c>
      <c r="O148" s="92">
        <f t="shared" si="2"/>
        <v>364</v>
      </c>
    </row>
    <row r="149" spans="6:15" x14ac:dyDescent="0.3">
      <c r="F149" s="69"/>
      <c r="G149" s="65" t="s">
        <v>347</v>
      </c>
      <c r="H149" s="78">
        <v>2378</v>
      </c>
      <c r="I149" s="74"/>
      <c r="M149" s="65" t="s">
        <v>347</v>
      </c>
      <c r="N149" s="98">
        <v>812</v>
      </c>
      <c r="O149" s="92">
        <f t="shared" si="2"/>
        <v>1566</v>
      </c>
    </row>
    <row r="150" spans="6:15" x14ac:dyDescent="0.3">
      <c r="F150" s="69"/>
      <c r="G150" s="65" t="s">
        <v>177</v>
      </c>
      <c r="H150" s="64">
        <v>82</v>
      </c>
      <c r="M150" s="65" t="s">
        <v>177</v>
      </c>
      <c r="N150" s="98">
        <v>76</v>
      </c>
      <c r="O150" s="92">
        <f t="shared" si="2"/>
        <v>6</v>
      </c>
    </row>
    <row r="151" spans="6:15" x14ac:dyDescent="0.3">
      <c r="F151" s="69"/>
      <c r="G151" s="65" t="s">
        <v>181</v>
      </c>
      <c r="H151" s="64">
        <v>107</v>
      </c>
      <c r="M151" s="65" t="s">
        <v>181</v>
      </c>
      <c r="N151" s="98">
        <v>84</v>
      </c>
      <c r="O151" s="92">
        <f t="shared" si="2"/>
        <v>23</v>
      </c>
    </row>
    <row r="152" spans="6:15" x14ac:dyDescent="0.3">
      <c r="F152" s="69"/>
      <c r="G152" s="65" t="s">
        <v>348</v>
      </c>
      <c r="H152" s="78">
        <v>2381</v>
      </c>
      <c r="M152" s="65" t="s">
        <v>348</v>
      </c>
      <c r="N152" s="98">
        <v>2085</v>
      </c>
      <c r="O152" s="92">
        <f t="shared" si="2"/>
        <v>296</v>
      </c>
    </row>
    <row r="153" spans="6:15" x14ac:dyDescent="0.3">
      <c r="F153" s="69"/>
      <c r="G153" s="65" t="s">
        <v>414</v>
      </c>
      <c r="H153" s="78">
        <v>7160</v>
      </c>
      <c r="M153" s="65" t="s">
        <v>414</v>
      </c>
      <c r="N153" s="98">
        <v>7110</v>
      </c>
      <c r="O153" s="92">
        <f t="shared" si="2"/>
        <v>50</v>
      </c>
    </row>
    <row r="154" spans="6:15" x14ac:dyDescent="0.3">
      <c r="F154" s="69"/>
      <c r="G154" s="65" t="s">
        <v>254</v>
      </c>
      <c r="H154" s="64">
        <v>556</v>
      </c>
      <c r="M154" s="65" t="s">
        <v>461</v>
      </c>
      <c r="N154" s="98">
        <v>533</v>
      </c>
      <c r="O154" s="92">
        <f t="shared" si="2"/>
        <v>23</v>
      </c>
    </row>
    <row r="155" spans="6:15" x14ac:dyDescent="0.3">
      <c r="F155" s="69"/>
      <c r="G155" s="65" t="s">
        <v>253</v>
      </c>
      <c r="H155" s="64">
        <v>550</v>
      </c>
      <c r="M155" s="65" t="s">
        <v>253</v>
      </c>
      <c r="N155" s="98">
        <v>550</v>
      </c>
      <c r="O155" s="92">
        <f t="shared" si="2"/>
        <v>0</v>
      </c>
    </row>
    <row r="156" spans="6:15" x14ac:dyDescent="0.3">
      <c r="F156" s="69"/>
      <c r="G156" s="65" t="s">
        <v>223</v>
      </c>
      <c r="H156" s="64">
        <v>324</v>
      </c>
      <c r="M156" s="65" t="s">
        <v>223</v>
      </c>
      <c r="N156" s="98">
        <v>312</v>
      </c>
      <c r="O156" s="92">
        <f t="shared" si="2"/>
        <v>12</v>
      </c>
    </row>
    <row r="157" spans="6:15" x14ac:dyDescent="0.3">
      <c r="F157" s="69"/>
      <c r="G157" s="65" t="s">
        <v>169</v>
      </c>
      <c r="H157" s="64">
        <v>44</v>
      </c>
      <c r="I157" s="74"/>
      <c r="M157" s="65" t="s">
        <v>169</v>
      </c>
      <c r="N157" s="98">
        <v>41</v>
      </c>
      <c r="O157" s="92">
        <f t="shared" si="2"/>
        <v>3</v>
      </c>
    </row>
    <row r="158" spans="6:15" x14ac:dyDescent="0.3">
      <c r="F158" s="69"/>
      <c r="G158" s="65" t="s">
        <v>374</v>
      </c>
      <c r="H158" s="78">
        <v>3652</v>
      </c>
      <c r="M158" s="65" t="s">
        <v>374</v>
      </c>
      <c r="N158" s="98">
        <v>3379</v>
      </c>
      <c r="O158" s="92">
        <f t="shared" si="2"/>
        <v>273</v>
      </c>
    </row>
    <row r="159" spans="6:15" x14ac:dyDescent="0.3">
      <c r="F159" s="69"/>
      <c r="G159" s="65" t="s">
        <v>390</v>
      </c>
      <c r="H159" s="78">
        <v>4465</v>
      </c>
      <c r="I159" s="74"/>
      <c r="M159" s="65" t="s">
        <v>390</v>
      </c>
      <c r="N159" s="98">
        <v>4120</v>
      </c>
      <c r="O159" s="92">
        <f t="shared" si="2"/>
        <v>345</v>
      </c>
    </row>
    <row r="160" spans="6:15" x14ac:dyDescent="0.3">
      <c r="F160" s="69"/>
      <c r="G160" s="65" t="s">
        <v>350</v>
      </c>
      <c r="H160" s="78">
        <v>2488</v>
      </c>
      <c r="I160" s="74"/>
      <c r="M160" s="65" t="s">
        <v>350</v>
      </c>
      <c r="N160" s="98">
        <v>2408</v>
      </c>
      <c r="O160" s="92">
        <f t="shared" si="2"/>
        <v>80</v>
      </c>
    </row>
    <row r="161" spans="6:15" x14ac:dyDescent="0.3">
      <c r="F161" s="69"/>
      <c r="G161" s="65" t="s">
        <v>218</v>
      </c>
      <c r="H161" s="64">
        <v>299</v>
      </c>
      <c r="M161" s="65" t="s">
        <v>218</v>
      </c>
      <c r="N161" s="98">
        <v>255</v>
      </c>
      <c r="O161" s="92">
        <f t="shared" si="2"/>
        <v>44</v>
      </c>
    </row>
    <row r="162" spans="6:15" x14ac:dyDescent="0.3">
      <c r="F162" s="69"/>
      <c r="G162" s="65" t="s">
        <v>179</v>
      </c>
      <c r="H162" s="64">
        <v>89</v>
      </c>
      <c r="M162" s="65" t="s">
        <v>179</v>
      </c>
      <c r="N162" s="98">
        <v>89</v>
      </c>
      <c r="O162" s="92">
        <f t="shared" si="2"/>
        <v>0</v>
      </c>
    </row>
    <row r="163" spans="6:15" x14ac:dyDescent="0.3">
      <c r="F163" s="69"/>
      <c r="G163" s="65" t="s">
        <v>152</v>
      </c>
      <c r="H163" s="64">
        <v>9</v>
      </c>
      <c r="I163" s="74"/>
      <c r="M163" s="65" t="s">
        <v>152</v>
      </c>
      <c r="N163" s="98">
        <v>9</v>
      </c>
      <c r="O163" s="92">
        <f t="shared" si="2"/>
        <v>0</v>
      </c>
    </row>
    <row r="164" spans="6:15" x14ac:dyDescent="0.3">
      <c r="F164" s="69"/>
      <c r="G164" s="65" t="s">
        <v>289</v>
      </c>
      <c r="H164" s="64">
        <v>909</v>
      </c>
      <c r="M164" s="65" t="s">
        <v>289</v>
      </c>
      <c r="N164" s="98">
        <v>860</v>
      </c>
      <c r="O164" s="92">
        <f t="shared" si="2"/>
        <v>49</v>
      </c>
    </row>
    <row r="165" spans="6:15" x14ac:dyDescent="0.3">
      <c r="F165" s="69"/>
      <c r="G165" s="65" t="s">
        <v>229</v>
      </c>
      <c r="H165" s="64">
        <v>363</v>
      </c>
      <c r="I165" s="74"/>
      <c r="M165" s="65" t="s">
        <v>229</v>
      </c>
      <c r="N165" s="98">
        <v>325</v>
      </c>
      <c r="O165" s="92">
        <f t="shared" si="2"/>
        <v>38</v>
      </c>
    </row>
    <row r="166" spans="6:15" x14ac:dyDescent="0.3">
      <c r="F166" s="69"/>
      <c r="G166" s="65" t="s">
        <v>205</v>
      </c>
      <c r="H166" s="64">
        <v>235</v>
      </c>
      <c r="M166" s="65" t="s">
        <v>205</v>
      </c>
      <c r="N166" s="98">
        <v>230</v>
      </c>
      <c r="O166" s="92">
        <f t="shared" si="2"/>
        <v>5</v>
      </c>
    </row>
    <row r="167" spans="6:15" x14ac:dyDescent="0.3">
      <c r="F167" s="69"/>
      <c r="G167" s="65" t="s">
        <v>202</v>
      </c>
      <c r="H167" s="64">
        <v>208</v>
      </c>
      <c r="M167" s="65" t="s">
        <v>202</v>
      </c>
      <c r="N167" s="98">
        <v>113</v>
      </c>
      <c r="O167" s="92">
        <f t="shared" si="2"/>
        <v>95</v>
      </c>
    </row>
    <row r="168" spans="6:15" x14ac:dyDescent="0.3">
      <c r="F168" s="69"/>
      <c r="G168" s="65" t="s">
        <v>421</v>
      </c>
      <c r="H168" s="78">
        <v>7803</v>
      </c>
      <c r="M168" s="65" t="s">
        <v>421</v>
      </c>
      <c r="N168" s="98">
        <v>7416</v>
      </c>
      <c r="O168" s="92">
        <f t="shared" si="2"/>
        <v>387</v>
      </c>
    </row>
    <row r="169" spans="6:15" x14ac:dyDescent="0.3">
      <c r="F169" s="69"/>
      <c r="G169" s="65" t="s">
        <v>297</v>
      </c>
      <c r="H169" s="78">
        <v>1049</v>
      </c>
      <c r="I169" s="74"/>
      <c r="M169" s="65" t="s">
        <v>297</v>
      </c>
      <c r="N169" s="98">
        <v>937</v>
      </c>
      <c r="O169" s="92">
        <f t="shared" si="2"/>
        <v>112</v>
      </c>
    </row>
    <row r="170" spans="6:15" x14ac:dyDescent="0.3">
      <c r="F170" s="69"/>
      <c r="G170" s="65" t="s">
        <v>284</v>
      </c>
      <c r="H170" s="64">
        <v>866</v>
      </c>
      <c r="M170" s="65" t="s">
        <v>284</v>
      </c>
      <c r="N170" s="98">
        <v>834</v>
      </c>
      <c r="O170" s="92">
        <f t="shared" si="2"/>
        <v>32</v>
      </c>
    </row>
    <row r="171" spans="6:15" x14ac:dyDescent="0.3">
      <c r="F171" s="69"/>
      <c r="G171" s="65" t="s">
        <v>234</v>
      </c>
      <c r="H171" s="64">
        <v>404</v>
      </c>
      <c r="M171" s="65" t="s">
        <v>234</v>
      </c>
      <c r="N171" s="98">
        <v>401</v>
      </c>
      <c r="O171" s="92">
        <f t="shared" si="2"/>
        <v>3</v>
      </c>
    </row>
    <row r="172" spans="6:15" x14ac:dyDescent="0.3">
      <c r="F172" s="69"/>
      <c r="G172" s="65" t="s">
        <v>434</v>
      </c>
      <c r="H172" s="78">
        <v>19096</v>
      </c>
      <c r="M172" s="65" t="s">
        <v>434</v>
      </c>
      <c r="N172" s="98">
        <v>14991</v>
      </c>
      <c r="O172" s="92">
        <f t="shared" si="2"/>
        <v>4105</v>
      </c>
    </row>
    <row r="173" spans="6:15" x14ac:dyDescent="0.3">
      <c r="F173" s="69"/>
      <c r="G173" s="65" t="s">
        <v>364</v>
      </c>
      <c r="H173" s="78">
        <v>3018</v>
      </c>
      <c r="M173" s="65" t="s">
        <v>364</v>
      </c>
      <c r="N173" s="98">
        <v>2934</v>
      </c>
      <c r="O173" s="92">
        <f t="shared" si="2"/>
        <v>84</v>
      </c>
    </row>
    <row r="174" spans="6:15" x14ac:dyDescent="0.3">
      <c r="F174" s="69"/>
      <c r="G174" s="65" t="s">
        <v>192</v>
      </c>
      <c r="H174" s="64">
        <v>158</v>
      </c>
      <c r="M174" s="65" t="s">
        <v>192</v>
      </c>
      <c r="N174" s="98">
        <v>133</v>
      </c>
      <c r="O174" s="92">
        <f t="shared" si="2"/>
        <v>25</v>
      </c>
    </row>
    <row r="175" spans="6:15" x14ac:dyDescent="0.3">
      <c r="F175" s="69"/>
      <c r="G175" s="65" t="s">
        <v>230</v>
      </c>
      <c r="H175" s="64">
        <v>371</v>
      </c>
      <c r="M175" s="65" t="s">
        <v>230</v>
      </c>
      <c r="N175" s="98">
        <v>330</v>
      </c>
      <c r="O175" s="92">
        <f t="shared" si="2"/>
        <v>41</v>
      </c>
    </row>
    <row r="176" spans="6:15" x14ac:dyDescent="0.3">
      <c r="F176" s="69"/>
      <c r="G176" s="65" t="s">
        <v>251</v>
      </c>
      <c r="H176" s="64">
        <v>536</v>
      </c>
      <c r="M176" s="65" t="s">
        <v>251</v>
      </c>
      <c r="N176" s="98">
        <v>512</v>
      </c>
      <c r="O176" s="92">
        <f t="shared" si="2"/>
        <v>24</v>
      </c>
    </row>
    <row r="177" spans="6:15" x14ac:dyDescent="0.3">
      <c r="F177" s="69"/>
      <c r="G177" s="65" t="s">
        <v>391</v>
      </c>
      <c r="H177" s="78">
        <v>4527</v>
      </c>
      <c r="I177" s="74"/>
      <c r="M177" s="65" t="s">
        <v>391</v>
      </c>
      <c r="N177" s="98">
        <v>4290</v>
      </c>
      <c r="O177" s="92">
        <f t="shared" si="2"/>
        <v>237</v>
      </c>
    </row>
    <row r="178" spans="6:15" x14ac:dyDescent="0.3">
      <c r="F178" s="69"/>
      <c r="G178" s="65" t="s">
        <v>340</v>
      </c>
      <c r="H178" s="78">
        <v>2222</v>
      </c>
      <c r="M178" s="65" t="s">
        <v>340</v>
      </c>
      <c r="N178" s="98">
        <v>2155</v>
      </c>
      <c r="O178" s="92">
        <f t="shared" si="2"/>
        <v>67</v>
      </c>
    </row>
    <row r="179" spans="6:15" x14ac:dyDescent="0.3">
      <c r="F179" s="69"/>
      <c r="G179" s="65" t="s">
        <v>392</v>
      </c>
      <c r="H179" s="78">
        <v>4565</v>
      </c>
      <c r="M179" s="65" t="s">
        <v>392</v>
      </c>
      <c r="N179" s="98">
        <v>4430</v>
      </c>
      <c r="O179" s="92">
        <f t="shared" si="2"/>
        <v>135</v>
      </c>
    </row>
    <row r="180" spans="6:15" x14ac:dyDescent="0.3">
      <c r="F180" s="69"/>
      <c r="G180" s="65" t="s">
        <v>358</v>
      </c>
      <c r="H180" s="78">
        <v>2816</v>
      </c>
      <c r="M180" s="65" t="s">
        <v>358</v>
      </c>
      <c r="N180" s="98">
        <v>2532</v>
      </c>
      <c r="O180" s="92">
        <f t="shared" si="2"/>
        <v>284</v>
      </c>
    </row>
    <row r="181" spans="6:15" x14ac:dyDescent="0.3">
      <c r="F181" s="69"/>
      <c r="G181" s="65" t="s">
        <v>220</v>
      </c>
      <c r="H181" s="64">
        <v>309</v>
      </c>
      <c r="M181" s="65" t="s">
        <v>220</v>
      </c>
      <c r="N181" s="98">
        <v>201</v>
      </c>
      <c r="O181" s="92">
        <f t="shared" si="2"/>
        <v>108</v>
      </c>
    </row>
    <row r="182" spans="6:15" x14ac:dyDescent="0.3">
      <c r="F182" s="69"/>
      <c r="G182" s="65" t="s">
        <v>352</v>
      </c>
      <c r="H182" s="78">
        <v>2504</v>
      </c>
      <c r="M182" s="65" t="s">
        <v>352</v>
      </c>
      <c r="N182" s="98">
        <v>2266</v>
      </c>
      <c r="O182" s="92">
        <f t="shared" si="2"/>
        <v>238</v>
      </c>
    </row>
    <row r="183" spans="6:15" x14ac:dyDescent="0.3">
      <c r="F183" s="69"/>
      <c r="G183" s="65" t="s">
        <v>294</v>
      </c>
      <c r="H183" s="64">
        <v>956</v>
      </c>
      <c r="M183" s="65" t="s">
        <v>294</v>
      </c>
      <c r="N183" s="98">
        <v>947</v>
      </c>
      <c r="O183" s="92">
        <f t="shared" si="2"/>
        <v>9</v>
      </c>
    </row>
    <row r="184" spans="6:15" x14ac:dyDescent="0.3">
      <c r="F184" s="69"/>
      <c r="G184" s="65" t="s">
        <v>367</v>
      </c>
      <c r="H184" s="78">
        <v>3285</v>
      </c>
      <c r="M184" s="65" t="s">
        <v>367</v>
      </c>
      <c r="N184" s="98">
        <v>3105</v>
      </c>
      <c r="O184" s="92">
        <f t="shared" si="2"/>
        <v>180</v>
      </c>
    </row>
    <row r="185" spans="6:15" x14ac:dyDescent="0.3">
      <c r="F185" s="69"/>
      <c r="G185" s="65" t="s">
        <v>410</v>
      </c>
      <c r="H185" s="78">
        <v>5889</v>
      </c>
      <c r="M185" s="65" t="s">
        <v>410</v>
      </c>
      <c r="N185" s="98">
        <v>5228</v>
      </c>
      <c r="O185" s="92">
        <f t="shared" si="2"/>
        <v>661</v>
      </c>
    </row>
    <row r="186" spans="6:15" x14ac:dyDescent="0.3">
      <c r="F186" s="69"/>
      <c r="G186" s="65" t="s">
        <v>247</v>
      </c>
      <c r="H186" s="64">
        <v>511</v>
      </c>
      <c r="M186" s="65" t="s">
        <v>247</v>
      </c>
      <c r="N186" s="98">
        <v>97</v>
      </c>
      <c r="O186" s="92">
        <f t="shared" si="2"/>
        <v>414</v>
      </c>
    </row>
    <row r="187" spans="6:15" x14ac:dyDescent="0.3">
      <c r="F187" s="69"/>
      <c r="G187" s="65" t="s">
        <v>260</v>
      </c>
      <c r="H187" s="64">
        <v>629</v>
      </c>
      <c r="M187" s="65" t="s">
        <v>462</v>
      </c>
      <c r="N187" s="98">
        <v>608</v>
      </c>
      <c r="O187" s="92">
        <f t="shared" si="2"/>
        <v>21</v>
      </c>
    </row>
    <row r="188" spans="6:15" x14ac:dyDescent="0.3">
      <c r="F188" s="69"/>
      <c r="G188" s="65" t="s">
        <v>239</v>
      </c>
      <c r="H188" s="64">
        <v>450</v>
      </c>
      <c r="M188" s="65" t="s">
        <v>239</v>
      </c>
      <c r="N188" s="98">
        <v>426</v>
      </c>
      <c r="O188" s="92">
        <f t="shared" si="2"/>
        <v>24</v>
      </c>
    </row>
    <row r="189" spans="6:15" x14ac:dyDescent="0.3">
      <c r="F189" s="69"/>
      <c r="G189" s="65" t="s">
        <v>387</v>
      </c>
      <c r="H189" s="78">
        <v>4181</v>
      </c>
      <c r="M189" s="65" t="s">
        <v>387</v>
      </c>
      <c r="N189" s="98">
        <v>4128</v>
      </c>
      <c r="O189" s="92">
        <f t="shared" si="2"/>
        <v>53</v>
      </c>
    </row>
    <row r="190" spans="6:15" x14ac:dyDescent="0.3">
      <c r="F190" s="69"/>
      <c r="G190" s="65" t="s">
        <v>182</v>
      </c>
      <c r="H190" s="64">
        <v>108</v>
      </c>
      <c r="M190" s="65" t="s">
        <v>182</v>
      </c>
      <c r="N190" s="98">
        <v>89</v>
      </c>
      <c r="O190" s="92">
        <f t="shared" si="2"/>
        <v>19</v>
      </c>
    </row>
    <row r="191" spans="6:15" x14ac:dyDescent="0.3">
      <c r="F191" s="69"/>
      <c r="G191" s="65" t="s">
        <v>323</v>
      </c>
      <c r="H191" s="78">
        <v>1760</v>
      </c>
      <c r="M191" s="65" t="s">
        <v>323</v>
      </c>
      <c r="N191" s="98">
        <v>1716</v>
      </c>
      <c r="O191" s="92">
        <f t="shared" si="2"/>
        <v>44</v>
      </c>
    </row>
    <row r="192" spans="6:15" x14ac:dyDescent="0.3">
      <c r="F192" s="69"/>
      <c r="G192" s="65" t="s">
        <v>332</v>
      </c>
      <c r="H192" s="78">
        <v>1899</v>
      </c>
      <c r="M192" s="65" t="s">
        <v>332</v>
      </c>
      <c r="N192" s="98">
        <v>1701</v>
      </c>
      <c r="O192" s="92">
        <f t="shared" si="2"/>
        <v>198</v>
      </c>
    </row>
    <row r="193" spans="6:15" x14ac:dyDescent="0.3">
      <c r="F193" s="69"/>
      <c r="G193" s="65" t="s">
        <v>214</v>
      </c>
      <c r="H193" s="64">
        <v>283</v>
      </c>
      <c r="I193" s="74"/>
      <c r="M193" s="65" t="s">
        <v>214</v>
      </c>
      <c r="N193" s="98">
        <v>282</v>
      </c>
      <c r="O193" s="92">
        <f t="shared" si="2"/>
        <v>1</v>
      </c>
    </row>
    <row r="194" spans="6:15" x14ac:dyDescent="0.3">
      <c r="F194" s="69"/>
      <c r="G194" s="65" t="s">
        <v>158</v>
      </c>
      <c r="H194" s="64">
        <v>14</v>
      </c>
      <c r="M194" s="65" t="s">
        <v>158</v>
      </c>
      <c r="N194" s="98">
        <v>9</v>
      </c>
      <c r="O194" s="92">
        <f t="shared" si="2"/>
        <v>5</v>
      </c>
    </row>
    <row r="195" spans="6:15" x14ac:dyDescent="0.3">
      <c r="F195" s="69"/>
      <c r="G195" s="79" t="s">
        <v>384</v>
      </c>
      <c r="H195" s="81">
        <v>4075</v>
      </c>
      <c r="I195" s="95"/>
      <c r="M195" s="97"/>
      <c r="N195" s="93"/>
      <c r="O195" s="96">
        <f t="shared" si="2"/>
        <v>4075</v>
      </c>
    </row>
    <row r="196" spans="6:15" x14ac:dyDescent="0.3">
      <c r="F196" s="69"/>
      <c r="G196" s="65" t="s">
        <v>187</v>
      </c>
      <c r="H196" s="78">
        <v>131</v>
      </c>
      <c r="M196" s="65" t="s">
        <v>187</v>
      </c>
      <c r="N196" s="78">
        <v>112</v>
      </c>
      <c r="O196">
        <f t="shared" si="2"/>
        <v>19</v>
      </c>
    </row>
    <row r="197" spans="6:15" x14ac:dyDescent="0.3">
      <c r="F197" s="69"/>
      <c r="G197" s="65" t="s">
        <v>394</v>
      </c>
      <c r="H197" s="78">
        <v>4825</v>
      </c>
      <c r="I197" s="74"/>
      <c r="M197" s="65" t="s">
        <v>394</v>
      </c>
      <c r="N197" s="98">
        <v>4370</v>
      </c>
      <c r="O197" s="92">
        <f t="shared" si="2"/>
        <v>455</v>
      </c>
    </row>
    <row r="198" spans="6:15" x14ac:dyDescent="0.3">
      <c r="F198" s="69"/>
      <c r="G198" s="65" t="s">
        <v>163</v>
      </c>
      <c r="H198" s="64">
        <v>21</v>
      </c>
      <c r="M198" s="65" t="s">
        <v>163</v>
      </c>
      <c r="N198" s="98">
        <v>1</v>
      </c>
      <c r="O198" s="92">
        <f t="shared" si="2"/>
        <v>20</v>
      </c>
    </row>
    <row r="199" spans="6:15" x14ac:dyDescent="0.3">
      <c r="F199" s="69"/>
      <c r="G199" s="65" t="s">
        <v>264</v>
      </c>
      <c r="H199" s="64">
        <v>651</v>
      </c>
      <c r="M199" s="65" t="s">
        <v>264</v>
      </c>
      <c r="N199" s="98">
        <v>644</v>
      </c>
      <c r="O199" s="92">
        <f t="shared" si="2"/>
        <v>7</v>
      </c>
    </row>
    <row r="200" spans="6:15" x14ac:dyDescent="0.3">
      <c r="F200" s="69"/>
      <c r="G200" s="65" t="s">
        <v>369</v>
      </c>
      <c r="H200" s="78">
        <v>3323</v>
      </c>
      <c r="M200" s="65" t="s">
        <v>369</v>
      </c>
      <c r="N200" s="98">
        <v>2555</v>
      </c>
      <c r="O200" s="92">
        <f t="shared" si="2"/>
        <v>768</v>
      </c>
    </row>
    <row r="201" spans="6:15" x14ac:dyDescent="0.3">
      <c r="F201" s="69"/>
      <c r="G201" s="65" t="s">
        <v>238</v>
      </c>
      <c r="H201" s="64">
        <v>448</v>
      </c>
      <c r="M201" s="65" t="s">
        <v>238</v>
      </c>
      <c r="N201" s="98">
        <v>399</v>
      </c>
      <c r="O201" s="92">
        <f t="shared" si="2"/>
        <v>49</v>
      </c>
    </row>
    <row r="202" spans="6:15" x14ac:dyDescent="0.3">
      <c r="F202" s="69"/>
      <c r="G202" s="65" t="s">
        <v>269</v>
      </c>
      <c r="H202" s="64">
        <v>680</v>
      </c>
      <c r="M202" s="65" t="s">
        <v>269</v>
      </c>
      <c r="N202" s="98">
        <v>624</v>
      </c>
      <c r="O202" s="92">
        <f t="shared" si="2"/>
        <v>56</v>
      </c>
    </row>
    <row r="203" spans="6:15" x14ac:dyDescent="0.3">
      <c r="F203" s="69"/>
      <c r="G203" s="65" t="s">
        <v>146</v>
      </c>
      <c r="H203" s="64">
        <v>1</v>
      </c>
      <c r="I203" s="74"/>
      <c r="M203" s="65" t="s">
        <v>146</v>
      </c>
      <c r="N203" s="98">
        <v>1</v>
      </c>
      <c r="O203" s="92">
        <f t="shared" si="2"/>
        <v>0</v>
      </c>
    </row>
    <row r="204" spans="6:15" x14ac:dyDescent="0.3">
      <c r="F204" s="69"/>
      <c r="G204" s="65" t="s">
        <v>248</v>
      </c>
      <c r="H204" s="64">
        <v>521</v>
      </c>
      <c r="M204" s="65" t="s">
        <v>248</v>
      </c>
      <c r="N204" s="98">
        <v>506</v>
      </c>
      <c r="O204" s="92">
        <f t="shared" ref="O204:O267" si="3">H204-N204</f>
        <v>15</v>
      </c>
    </row>
    <row r="205" spans="6:15" x14ac:dyDescent="0.3">
      <c r="F205" s="69"/>
      <c r="G205" s="65" t="s">
        <v>344</v>
      </c>
      <c r="H205" s="78">
        <v>2300</v>
      </c>
      <c r="M205" s="65" t="s">
        <v>344</v>
      </c>
      <c r="N205" s="98">
        <v>2258</v>
      </c>
      <c r="O205" s="92">
        <f t="shared" si="3"/>
        <v>42</v>
      </c>
    </row>
    <row r="206" spans="6:15" x14ac:dyDescent="0.3">
      <c r="F206" s="69"/>
      <c r="G206" s="65" t="s">
        <v>361</v>
      </c>
      <c r="H206" s="78">
        <v>2890</v>
      </c>
      <c r="I206" s="74"/>
      <c r="M206" s="65" t="s">
        <v>361</v>
      </c>
      <c r="N206" s="98">
        <v>2603</v>
      </c>
      <c r="O206" s="92">
        <f t="shared" si="3"/>
        <v>287</v>
      </c>
    </row>
    <row r="207" spans="6:15" x14ac:dyDescent="0.3">
      <c r="F207" s="69"/>
      <c r="G207" s="65" t="s">
        <v>272</v>
      </c>
      <c r="H207" s="64">
        <v>732</v>
      </c>
      <c r="M207" s="65" t="s">
        <v>272</v>
      </c>
      <c r="N207" s="98">
        <v>726</v>
      </c>
      <c r="O207" s="92">
        <f t="shared" si="3"/>
        <v>6</v>
      </c>
    </row>
    <row r="208" spans="6:15" x14ac:dyDescent="0.3">
      <c r="F208" s="69"/>
      <c r="G208" s="65" t="s">
        <v>406</v>
      </c>
      <c r="H208" s="78">
        <v>5650</v>
      </c>
      <c r="M208" s="65" t="s">
        <v>406</v>
      </c>
      <c r="N208" s="98">
        <v>5641</v>
      </c>
      <c r="O208" s="92">
        <f t="shared" si="3"/>
        <v>9</v>
      </c>
    </row>
    <row r="209" spans="6:15" x14ac:dyDescent="0.3">
      <c r="F209" s="69"/>
      <c r="G209" s="65" t="s">
        <v>334</v>
      </c>
      <c r="H209" s="78">
        <v>1943</v>
      </c>
      <c r="M209" s="65" t="s">
        <v>334</v>
      </c>
      <c r="N209" s="98">
        <v>1905</v>
      </c>
      <c r="O209" s="92">
        <f t="shared" si="3"/>
        <v>38</v>
      </c>
    </row>
    <row r="210" spans="6:15" x14ac:dyDescent="0.3">
      <c r="F210" s="69"/>
      <c r="G210" s="65" t="s">
        <v>288</v>
      </c>
      <c r="H210" s="64">
        <v>904</v>
      </c>
      <c r="M210" s="65" t="s">
        <v>288</v>
      </c>
      <c r="N210" s="98">
        <v>769</v>
      </c>
      <c r="O210" s="92">
        <f t="shared" si="3"/>
        <v>135</v>
      </c>
    </row>
    <row r="211" spans="6:15" x14ac:dyDescent="0.3">
      <c r="F211" s="69"/>
      <c r="G211" s="65" t="s">
        <v>159</v>
      </c>
      <c r="H211" s="64">
        <v>19</v>
      </c>
      <c r="M211" s="65" t="s">
        <v>159</v>
      </c>
      <c r="N211" s="98">
        <v>19</v>
      </c>
      <c r="O211" s="92">
        <f t="shared" si="3"/>
        <v>0</v>
      </c>
    </row>
    <row r="212" spans="6:15" x14ac:dyDescent="0.3">
      <c r="F212" s="69"/>
      <c r="G212" s="65" t="s">
        <v>343</v>
      </c>
      <c r="H212" s="78">
        <v>2267</v>
      </c>
      <c r="M212" s="65" t="s">
        <v>343</v>
      </c>
      <c r="N212" s="98">
        <v>1969</v>
      </c>
      <c r="O212" s="92">
        <f t="shared" si="3"/>
        <v>298</v>
      </c>
    </row>
    <row r="213" spans="6:15" x14ac:dyDescent="0.3">
      <c r="F213" s="69"/>
      <c r="G213" s="65" t="s">
        <v>216</v>
      </c>
      <c r="H213" s="64">
        <v>287</v>
      </c>
      <c r="M213" s="65" t="s">
        <v>216</v>
      </c>
      <c r="N213" s="98">
        <v>282</v>
      </c>
      <c r="O213" s="92">
        <f t="shared" si="3"/>
        <v>5</v>
      </c>
    </row>
    <row r="214" spans="6:15" x14ac:dyDescent="0.3">
      <c r="F214" s="69"/>
      <c r="G214" s="65" t="s">
        <v>224</v>
      </c>
      <c r="H214" s="64">
        <v>329</v>
      </c>
      <c r="M214" s="65" t="s">
        <v>224</v>
      </c>
      <c r="N214" s="98">
        <v>283</v>
      </c>
      <c r="O214" s="92">
        <f t="shared" si="3"/>
        <v>46</v>
      </c>
    </row>
    <row r="215" spans="6:15" x14ac:dyDescent="0.3">
      <c r="F215" s="69"/>
      <c r="G215" s="65" t="s">
        <v>175</v>
      </c>
      <c r="H215" s="64">
        <v>79</v>
      </c>
      <c r="I215" s="74"/>
      <c r="M215" s="65" t="s">
        <v>175</v>
      </c>
      <c r="N215" s="98">
        <v>57</v>
      </c>
      <c r="O215" s="92">
        <f t="shared" si="3"/>
        <v>22</v>
      </c>
    </row>
    <row r="216" spans="6:15" x14ac:dyDescent="0.3">
      <c r="F216" s="69"/>
      <c r="G216" s="65" t="s">
        <v>201</v>
      </c>
      <c r="H216" s="64">
        <v>204</v>
      </c>
      <c r="M216" s="65" t="s">
        <v>201</v>
      </c>
      <c r="N216" s="98">
        <v>171</v>
      </c>
      <c r="O216" s="92">
        <f t="shared" si="3"/>
        <v>33</v>
      </c>
    </row>
    <row r="217" spans="6:15" x14ac:dyDescent="0.3">
      <c r="F217" s="69"/>
      <c r="G217" s="65" t="s">
        <v>180</v>
      </c>
      <c r="H217" s="64">
        <v>97</v>
      </c>
      <c r="M217" s="65" t="s">
        <v>180</v>
      </c>
      <c r="N217" s="98">
        <v>97</v>
      </c>
      <c r="O217" s="92">
        <f t="shared" si="3"/>
        <v>0</v>
      </c>
    </row>
    <row r="218" spans="6:15" x14ac:dyDescent="0.3">
      <c r="F218" s="69"/>
      <c r="G218" s="65" t="s">
        <v>46</v>
      </c>
      <c r="H218" s="64">
        <v>1</v>
      </c>
      <c r="M218" s="65" t="s">
        <v>46</v>
      </c>
      <c r="N218" s="98">
        <v>1</v>
      </c>
      <c r="O218" s="92">
        <f t="shared" si="3"/>
        <v>0</v>
      </c>
    </row>
    <row r="219" spans="6:15" x14ac:dyDescent="0.3">
      <c r="F219" s="69"/>
      <c r="G219" s="65" t="s">
        <v>268</v>
      </c>
      <c r="H219" s="64">
        <v>678</v>
      </c>
      <c r="M219" s="65" t="s">
        <v>268</v>
      </c>
      <c r="N219" s="98">
        <v>668</v>
      </c>
      <c r="O219" s="92">
        <f t="shared" si="3"/>
        <v>10</v>
      </c>
    </row>
    <row r="220" spans="6:15" x14ac:dyDescent="0.3">
      <c r="F220" s="69"/>
      <c r="G220" s="65" t="s">
        <v>167</v>
      </c>
      <c r="H220" s="64">
        <v>24</v>
      </c>
      <c r="M220" s="65" t="s">
        <v>167</v>
      </c>
      <c r="N220" s="98">
        <v>22</v>
      </c>
      <c r="O220" s="92">
        <f t="shared" si="3"/>
        <v>2</v>
      </c>
    </row>
    <row r="221" spans="6:15" x14ac:dyDescent="0.3">
      <c r="F221" s="69"/>
      <c r="G221" s="65" t="s">
        <v>279</v>
      </c>
      <c r="H221" s="64">
        <v>828</v>
      </c>
      <c r="M221" s="65" t="s">
        <v>279</v>
      </c>
      <c r="N221" s="98">
        <v>714</v>
      </c>
      <c r="O221" s="92">
        <f t="shared" si="3"/>
        <v>114</v>
      </c>
    </row>
    <row r="222" spans="6:15" x14ac:dyDescent="0.3">
      <c r="F222" s="69"/>
      <c r="G222" s="65" t="s">
        <v>164</v>
      </c>
      <c r="H222" s="64">
        <v>22</v>
      </c>
      <c r="M222" s="65" t="s">
        <v>164</v>
      </c>
      <c r="N222" s="98">
        <v>22</v>
      </c>
      <c r="O222" s="92">
        <f t="shared" si="3"/>
        <v>0</v>
      </c>
    </row>
    <row r="223" spans="6:15" x14ac:dyDescent="0.3">
      <c r="F223" s="69"/>
      <c r="G223" s="65" t="s">
        <v>376</v>
      </c>
      <c r="H223" s="78">
        <v>3718</v>
      </c>
      <c r="M223" s="65" t="s">
        <v>376</v>
      </c>
      <c r="N223" s="98">
        <v>3525</v>
      </c>
      <c r="O223" s="92">
        <f t="shared" si="3"/>
        <v>193</v>
      </c>
    </row>
    <row r="224" spans="6:15" x14ac:dyDescent="0.3">
      <c r="F224" s="69"/>
      <c r="G224" s="65" t="s">
        <v>386</v>
      </c>
      <c r="H224" s="78">
        <v>4115</v>
      </c>
      <c r="M224" s="65" t="s">
        <v>386</v>
      </c>
      <c r="N224" s="98">
        <v>4083</v>
      </c>
      <c r="O224" s="92">
        <f t="shared" si="3"/>
        <v>32</v>
      </c>
    </row>
    <row r="225" spans="6:15" x14ac:dyDescent="0.3">
      <c r="F225" s="69"/>
      <c r="G225" s="65" t="s">
        <v>305</v>
      </c>
      <c r="H225" s="78">
        <v>1207</v>
      </c>
      <c r="M225" s="65" t="s">
        <v>305</v>
      </c>
      <c r="N225" s="98">
        <v>1160</v>
      </c>
      <c r="O225" s="92">
        <f t="shared" si="3"/>
        <v>47</v>
      </c>
    </row>
    <row r="226" spans="6:15" x14ac:dyDescent="0.3">
      <c r="F226" s="69"/>
      <c r="G226" s="65" t="s">
        <v>428</v>
      </c>
      <c r="H226" s="78">
        <v>10133</v>
      </c>
      <c r="M226" s="65" t="s">
        <v>428</v>
      </c>
      <c r="N226" s="98">
        <v>10061</v>
      </c>
      <c r="O226" s="92">
        <f t="shared" si="3"/>
        <v>72</v>
      </c>
    </row>
    <row r="227" spans="6:15" x14ac:dyDescent="0.3">
      <c r="F227" s="69"/>
      <c r="G227" s="65" t="s">
        <v>439</v>
      </c>
      <c r="H227" s="78">
        <v>33394</v>
      </c>
      <c r="M227" s="65" t="s">
        <v>439</v>
      </c>
      <c r="N227" s="98">
        <v>32530</v>
      </c>
      <c r="O227" s="92">
        <f t="shared" si="3"/>
        <v>864</v>
      </c>
    </row>
    <row r="228" spans="6:15" x14ac:dyDescent="0.3">
      <c r="F228" s="69"/>
      <c r="G228" s="65" t="s">
        <v>196</v>
      </c>
      <c r="H228" s="64">
        <v>175</v>
      </c>
      <c r="M228" s="65" t="s">
        <v>196</v>
      </c>
      <c r="N228" s="98">
        <v>170</v>
      </c>
      <c r="O228" s="92">
        <f t="shared" si="3"/>
        <v>5</v>
      </c>
    </row>
    <row r="229" spans="6:15" x14ac:dyDescent="0.3">
      <c r="F229" s="69"/>
      <c r="G229" s="65" t="s">
        <v>291</v>
      </c>
      <c r="H229" s="64">
        <v>922</v>
      </c>
      <c r="I229" s="74"/>
      <c r="M229" s="65" t="s">
        <v>291</v>
      </c>
      <c r="N229" s="98">
        <v>897</v>
      </c>
      <c r="O229" s="92">
        <f t="shared" si="3"/>
        <v>25</v>
      </c>
    </row>
    <row r="230" spans="6:15" x14ac:dyDescent="0.3">
      <c r="F230" s="69"/>
      <c r="G230" s="65" t="s">
        <v>333</v>
      </c>
      <c r="H230" s="78">
        <v>1917</v>
      </c>
      <c r="M230" s="65" t="s">
        <v>333</v>
      </c>
      <c r="N230" s="98">
        <v>1885</v>
      </c>
      <c r="O230" s="92">
        <f t="shared" si="3"/>
        <v>32</v>
      </c>
    </row>
    <row r="231" spans="6:15" x14ac:dyDescent="0.3">
      <c r="F231" s="69"/>
      <c r="G231" s="65" t="s">
        <v>304</v>
      </c>
      <c r="H231" s="78">
        <v>1198</v>
      </c>
      <c r="M231" s="65" t="s">
        <v>304</v>
      </c>
      <c r="N231" s="98">
        <v>1134</v>
      </c>
      <c r="O231" s="92">
        <f t="shared" si="3"/>
        <v>64</v>
      </c>
    </row>
    <row r="232" spans="6:15" x14ac:dyDescent="0.3">
      <c r="F232" s="69"/>
      <c r="G232" s="65" t="s">
        <v>315</v>
      </c>
      <c r="H232" s="78">
        <v>1566</v>
      </c>
      <c r="M232" s="65" t="s">
        <v>315</v>
      </c>
      <c r="N232" s="98">
        <v>1513</v>
      </c>
      <c r="O232" s="92">
        <f t="shared" si="3"/>
        <v>53</v>
      </c>
    </row>
    <row r="233" spans="6:15" x14ac:dyDescent="0.3">
      <c r="F233" s="69"/>
      <c r="G233" s="65" t="s">
        <v>317</v>
      </c>
      <c r="H233" s="78">
        <v>1599</v>
      </c>
      <c r="M233" s="65" t="s">
        <v>317</v>
      </c>
      <c r="N233" s="98">
        <v>1425</v>
      </c>
      <c r="O233" s="92">
        <f t="shared" si="3"/>
        <v>174</v>
      </c>
    </row>
    <row r="234" spans="6:15" x14ac:dyDescent="0.3">
      <c r="F234" s="69"/>
      <c r="G234" s="65" t="s">
        <v>368</v>
      </c>
      <c r="H234" s="78">
        <v>3309</v>
      </c>
      <c r="M234" s="65" t="s">
        <v>368</v>
      </c>
      <c r="N234" s="98">
        <v>3214</v>
      </c>
      <c r="O234" s="92">
        <f t="shared" si="3"/>
        <v>95</v>
      </c>
    </row>
    <row r="235" spans="6:15" x14ac:dyDescent="0.3">
      <c r="F235" s="69"/>
      <c r="G235" s="65" t="s">
        <v>176</v>
      </c>
      <c r="H235" s="64">
        <v>80</v>
      </c>
      <c r="M235" s="65" t="s">
        <v>176</v>
      </c>
      <c r="N235" s="98">
        <v>71</v>
      </c>
      <c r="O235" s="92">
        <f t="shared" si="3"/>
        <v>9</v>
      </c>
    </row>
    <row r="236" spans="6:15" x14ac:dyDescent="0.3">
      <c r="F236" s="69"/>
      <c r="G236" s="65" t="s">
        <v>193</v>
      </c>
      <c r="H236" s="64">
        <v>158</v>
      </c>
      <c r="M236" s="65" t="s">
        <v>193</v>
      </c>
      <c r="N236" s="98">
        <v>158</v>
      </c>
      <c r="O236" s="92">
        <f t="shared" si="3"/>
        <v>0</v>
      </c>
    </row>
    <row r="237" spans="6:15" x14ac:dyDescent="0.3">
      <c r="F237" s="69"/>
      <c r="G237" s="65" t="s">
        <v>200</v>
      </c>
      <c r="H237" s="64">
        <v>179</v>
      </c>
      <c r="M237" s="65" t="s">
        <v>200</v>
      </c>
      <c r="N237" s="98">
        <v>177</v>
      </c>
      <c r="O237" s="92">
        <f t="shared" si="3"/>
        <v>2</v>
      </c>
    </row>
    <row r="238" spans="6:15" x14ac:dyDescent="0.3">
      <c r="F238" s="69"/>
      <c r="G238" s="65" t="s">
        <v>242</v>
      </c>
      <c r="H238" s="64">
        <v>469</v>
      </c>
      <c r="M238" s="65" t="s">
        <v>242</v>
      </c>
      <c r="N238" s="98">
        <v>455</v>
      </c>
      <c r="O238" s="92">
        <f t="shared" si="3"/>
        <v>14</v>
      </c>
    </row>
    <row r="239" spans="6:15" x14ac:dyDescent="0.3">
      <c r="F239" s="69"/>
      <c r="G239" s="65" t="s">
        <v>252</v>
      </c>
      <c r="H239" s="64">
        <v>537</v>
      </c>
      <c r="M239" s="65" t="s">
        <v>252</v>
      </c>
      <c r="N239" s="98">
        <v>412</v>
      </c>
      <c r="O239" s="92">
        <f t="shared" si="3"/>
        <v>125</v>
      </c>
    </row>
    <row r="240" spans="6:15" x14ac:dyDescent="0.3">
      <c r="F240" s="69"/>
      <c r="G240" s="65" t="s">
        <v>178</v>
      </c>
      <c r="H240" s="64">
        <v>84</v>
      </c>
      <c r="M240" s="65" t="s">
        <v>178</v>
      </c>
      <c r="N240" s="98">
        <v>63</v>
      </c>
      <c r="O240" s="92">
        <f t="shared" si="3"/>
        <v>21</v>
      </c>
    </row>
    <row r="241" spans="6:15" x14ac:dyDescent="0.3">
      <c r="F241" s="69"/>
      <c r="G241" s="65" t="s">
        <v>396</v>
      </c>
      <c r="H241" s="78">
        <v>4863</v>
      </c>
      <c r="I241" s="74"/>
      <c r="M241" s="65" t="s">
        <v>396</v>
      </c>
      <c r="N241" s="98">
        <v>1959</v>
      </c>
      <c r="O241" s="92">
        <f t="shared" si="3"/>
        <v>2904</v>
      </c>
    </row>
    <row r="242" spans="6:15" x14ac:dyDescent="0.3">
      <c r="F242" s="69"/>
      <c r="G242" s="65" t="s">
        <v>425</v>
      </c>
      <c r="H242" s="78">
        <v>8676</v>
      </c>
      <c r="M242" s="65" t="s">
        <v>425</v>
      </c>
      <c r="N242" s="98">
        <v>7573</v>
      </c>
      <c r="O242" s="92">
        <f t="shared" si="3"/>
        <v>1103</v>
      </c>
    </row>
    <row r="243" spans="6:15" x14ac:dyDescent="0.3">
      <c r="F243" s="69"/>
      <c r="G243" s="65" t="s">
        <v>198</v>
      </c>
      <c r="H243" s="64">
        <v>177</v>
      </c>
      <c r="M243" s="65" t="s">
        <v>198</v>
      </c>
      <c r="N243" s="98">
        <v>176</v>
      </c>
      <c r="O243" s="92">
        <f t="shared" si="3"/>
        <v>1</v>
      </c>
    </row>
    <row r="244" spans="6:15" x14ac:dyDescent="0.3">
      <c r="F244" s="69"/>
      <c r="G244" s="65" t="s">
        <v>417</v>
      </c>
      <c r="H244" s="78">
        <v>7396</v>
      </c>
      <c r="M244" s="65" t="s">
        <v>417</v>
      </c>
      <c r="N244" s="98">
        <v>7021</v>
      </c>
      <c r="O244" s="92">
        <f t="shared" si="3"/>
        <v>375</v>
      </c>
    </row>
    <row r="245" spans="6:15" x14ac:dyDescent="0.3">
      <c r="F245" s="69"/>
      <c r="G245" s="65" t="s">
        <v>312</v>
      </c>
      <c r="H245" s="78">
        <v>1489</v>
      </c>
      <c r="M245" s="65" t="s">
        <v>312</v>
      </c>
      <c r="N245" s="98">
        <v>1246</v>
      </c>
      <c r="O245" s="92">
        <f t="shared" si="3"/>
        <v>243</v>
      </c>
    </row>
    <row r="246" spans="6:15" x14ac:dyDescent="0.3">
      <c r="F246" s="69"/>
      <c r="G246" s="65" t="s">
        <v>359</v>
      </c>
      <c r="H246" s="78">
        <v>2851</v>
      </c>
      <c r="M246" s="65" t="s">
        <v>359</v>
      </c>
      <c r="N246" s="98">
        <v>2834</v>
      </c>
      <c r="O246" s="92">
        <f t="shared" si="3"/>
        <v>17</v>
      </c>
    </row>
    <row r="247" spans="6:15" x14ac:dyDescent="0.3">
      <c r="F247" s="69"/>
      <c r="G247" s="65" t="s">
        <v>336</v>
      </c>
      <c r="H247" s="78">
        <v>1985</v>
      </c>
      <c r="M247" s="65" t="s">
        <v>336</v>
      </c>
      <c r="N247" s="98">
        <v>1972</v>
      </c>
      <c r="O247" s="92">
        <f t="shared" si="3"/>
        <v>13</v>
      </c>
    </row>
    <row r="248" spans="6:15" x14ac:dyDescent="0.3">
      <c r="F248" s="69"/>
      <c r="G248" s="65" t="s">
        <v>165</v>
      </c>
      <c r="H248" s="64">
        <v>22</v>
      </c>
      <c r="M248" s="65" t="s">
        <v>165</v>
      </c>
      <c r="N248" s="98">
        <v>17</v>
      </c>
      <c r="O248" s="92">
        <f t="shared" si="3"/>
        <v>5</v>
      </c>
    </row>
    <row r="249" spans="6:15" x14ac:dyDescent="0.3">
      <c r="F249" s="69"/>
      <c r="G249" s="65" t="s">
        <v>188</v>
      </c>
      <c r="H249" s="64">
        <v>138</v>
      </c>
      <c r="M249" s="65" t="s">
        <v>188</v>
      </c>
      <c r="N249" s="98">
        <v>83</v>
      </c>
      <c r="O249" s="92">
        <f t="shared" si="3"/>
        <v>55</v>
      </c>
    </row>
    <row r="250" spans="6:15" x14ac:dyDescent="0.3">
      <c r="F250" s="69"/>
      <c r="G250" s="65" t="s">
        <v>378</v>
      </c>
      <c r="H250" s="78">
        <v>3784</v>
      </c>
      <c r="M250" s="65" t="s">
        <v>378</v>
      </c>
      <c r="N250" s="98">
        <v>3757</v>
      </c>
      <c r="O250" s="92">
        <f t="shared" si="3"/>
        <v>27</v>
      </c>
    </row>
    <row r="251" spans="6:15" x14ac:dyDescent="0.3">
      <c r="F251" s="69"/>
      <c r="G251" s="65" t="s">
        <v>266</v>
      </c>
      <c r="H251" s="64">
        <v>660</v>
      </c>
      <c r="M251" s="65" t="s">
        <v>266</v>
      </c>
      <c r="N251" s="98">
        <v>561</v>
      </c>
      <c r="O251" s="92">
        <f t="shared" si="3"/>
        <v>99</v>
      </c>
    </row>
    <row r="252" spans="6:15" x14ac:dyDescent="0.3">
      <c r="F252" s="69"/>
      <c r="G252" s="65" t="s">
        <v>228</v>
      </c>
      <c r="H252" s="64">
        <v>357</v>
      </c>
      <c r="M252" s="65" t="s">
        <v>228</v>
      </c>
      <c r="N252" s="98">
        <v>330</v>
      </c>
      <c r="O252" s="92">
        <f t="shared" si="3"/>
        <v>27</v>
      </c>
    </row>
    <row r="253" spans="6:15" x14ac:dyDescent="0.3">
      <c r="F253" s="69"/>
      <c r="G253" s="65" t="s">
        <v>298</v>
      </c>
      <c r="H253" s="78">
        <v>1049</v>
      </c>
      <c r="M253" s="65" t="s">
        <v>298</v>
      </c>
      <c r="N253" s="98">
        <v>951</v>
      </c>
      <c r="O253" s="92">
        <f t="shared" si="3"/>
        <v>98</v>
      </c>
    </row>
    <row r="254" spans="6:15" x14ac:dyDescent="0.3">
      <c r="F254" s="69"/>
      <c r="G254" s="65" t="s">
        <v>237</v>
      </c>
      <c r="H254" s="64">
        <v>424</v>
      </c>
      <c r="M254" s="65" t="s">
        <v>237</v>
      </c>
      <c r="N254" s="98">
        <v>392</v>
      </c>
      <c r="O254" s="92">
        <f t="shared" si="3"/>
        <v>32</v>
      </c>
    </row>
    <row r="255" spans="6:15" x14ac:dyDescent="0.3">
      <c r="F255" s="69"/>
      <c r="G255" s="65" t="s">
        <v>351</v>
      </c>
      <c r="H255" s="78">
        <v>2488</v>
      </c>
      <c r="M255" s="65" t="s">
        <v>351</v>
      </c>
      <c r="N255" s="98">
        <v>2392</v>
      </c>
      <c r="O255" s="92">
        <f t="shared" si="3"/>
        <v>96</v>
      </c>
    </row>
    <row r="256" spans="6:15" x14ac:dyDescent="0.3">
      <c r="F256" s="69"/>
      <c r="G256" s="65" t="s">
        <v>388</v>
      </c>
      <c r="H256" s="78">
        <v>4259</v>
      </c>
      <c r="M256" s="65" t="s">
        <v>388</v>
      </c>
      <c r="N256" s="98">
        <v>4021</v>
      </c>
      <c r="O256" s="92">
        <f t="shared" si="3"/>
        <v>238</v>
      </c>
    </row>
    <row r="257" spans="6:15" x14ac:dyDescent="0.3">
      <c r="F257" s="69"/>
      <c r="G257" s="65" t="s">
        <v>354</v>
      </c>
      <c r="H257" s="78">
        <v>2536</v>
      </c>
      <c r="M257" s="65" t="s">
        <v>354</v>
      </c>
      <c r="N257" s="98">
        <v>2503</v>
      </c>
      <c r="O257" s="92">
        <f t="shared" si="3"/>
        <v>33</v>
      </c>
    </row>
    <row r="258" spans="6:15" x14ac:dyDescent="0.3">
      <c r="F258" s="69"/>
      <c r="G258" s="65" t="s">
        <v>308</v>
      </c>
      <c r="H258" s="78">
        <v>1272</v>
      </c>
      <c r="I258" s="74"/>
      <c r="M258" s="65" t="s">
        <v>308</v>
      </c>
      <c r="N258" s="98">
        <v>1249</v>
      </c>
      <c r="O258" s="92">
        <f t="shared" si="3"/>
        <v>23</v>
      </c>
    </row>
    <row r="259" spans="6:15" x14ac:dyDescent="0.3">
      <c r="F259" s="69"/>
      <c r="G259" s="65" t="s">
        <v>330</v>
      </c>
      <c r="H259" s="78">
        <v>1862</v>
      </c>
      <c r="M259" s="65" t="s">
        <v>330</v>
      </c>
      <c r="N259" s="98">
        <v>1769</v>
      </c>
      <c r="O259" s="92">
        <f t="shared" si="3"/>
        <v>93</v>
      </c>
    </row>
    <row r="260" spans="6:15" x14ac:dyDescent="0.3">
      <c r="F260" s="69"/>
      <c r="G260" s="65" t="s">
        <v>423</v>
      </c>
      <c r="H260" s="78">
        <v>8197</v>
      </c>
      <c r="M260" s="65" t="s">
        <v>423</v>
      </c>
      <c r="N260" s="98">
        <v>7942</v>
      </c>
      <c r="O260" s="92">
        <f t="shared" si="3"/>
        <v>255</v>
      </c>
    </row>
    <row r="261" spans="6:15" x14ac:dyDescent="0.3">
      <c r="F261" s="69"/>
      <c r="G261" s="79" t="s">
        <v>226</v>
      </c>
      <c r="H261" s="93">
        <v>347</v>
      </c>
      <c r="I261" s="94"/>
      <c r="M261" s="97"/>
      <c r="N261" s="93"/>
      <c r="O261" s="96">
        <f t="shared" si="3"/>
        <v>347</v>
      </c>
    </row>
    <row r="262" spans="6:15" x14ac:dyDescent="0.3">
      <c r="F262" s="69"/>
      <c r="G262" s="65" t="s">
        <v>432</v>
      </c>
      <c r="H262" s="78">
        <v>13228</v>
      </c>
      <c r="I262" s="74"/>
      <c r="M262" s="65" t="s">
        <v>432</v>
      </c>
      <c r="N262" s="98">
        <v>12947</v>
      </c>
      <c r="O262" s="92">
        <f t="shared" si="3"/>
        <v>281</v>
      </c>
    </row>
    <row r="263" spans="6:15" x14ac:dyDescent="0.3">
      <c r="F263" s="69"/>
      <c r="G263" s="65" t="s">
        <v>173</v>
      </c>
      <c r="H263" s="64">
        <v>52</v>
      </c>
      <c r="M263" s="65" t="s">
        <v>173</v>
      </c>
      <c r="N263" s="98">
        <v>45</v>
      </c>
      <c r="O263" s="92">
        <f t="shared" si="3"/>
        <v>7</v>
      </c>
    </row>
    <row r="264" spans="6:15" x14ac:dyDescent="0.3">
      <c r="F264" s="69"/>
      <c r="G264" s="65" t="s">
        <v>377</v>
      </c>
      <c r="H264" s="78">
        <v>3746</v>
      </c>
      <c r="M264" s="65" t="s">
        <v>377</v>
      </c>
      <c r="N264" s="98">
        <v>3316</v>
      </c>
      <c r="O264" s="92">
        <f t="shared" si="3"/>
        <v>430</v>
      </c>
    </row>
    <row r="265" spans="6:15" x14ac:dyDescent="0.3">
      <c r="F265" s="69"/>
      <c r="G265" s="65" t="s">
        <v>150</v>
      </c>
      <c r="H265" s="64">
        <v>8</v>
      </c>
      <c r="M265" s="65" t="s">
        <v>150</v>
      </c>
      <c r="N265" s="98">
        <v>8</v>
      </c>
      <c r="O265" s="92">
        <f t="shared" si="3"/>
        <v>0</v>
      </c>
    </row>
    <row r="266" spans="6:15" x14ac:dyDescent="0.3">
      <c r="F266" s="69"/>
      <c r="G266" s="65" t="s">
        <v>236</v>
      </c>
      <c r="H266" s="64">
        <v>411</v>
      </c>
      <c r="M266" s="65" t="s">
        <v>236</v>
      </c>
      <c r="N266" s="98">
        <v>411</v>
      </c>
      <c r="O266" s="92">
        <f t="shared" si="3"/>
        <v>0</v>
      </c>
    </row>
    <row r="267" spans="6:15" x14ac:dyDescent="0.3">
      <c r="F267" s="69"/>
      <c r="G267" s="65" t="s">
        <v>303</v>
      </c>
      <c r="H267" s="78">
        <v>1196</v>
      </c>
      <c r="M267" s="65" t="s">
        <v>303</v>
      </c>
      <c r="N267" s="98">
        <v>1181</v>
      </c>
      <c r="O267" s="92">
        <f t="shared" si="3"/>
        <v>15</v>
      </c>
    </row>
    <row r="268" spans="6:15" x14ac:dyDescent="0.3">
      <c r="F268" s="69"/>
      <c r="G268" s="65" t="s">
        <v>148</v>
      </c>
      <c r="H268" s="64">
        <v>4</v>
      </c>
      <c r="M268" s="65" t="s">
        <v>148</v>
      </c>
      <c r="N268" s="98">
        <v>4</v>
      </c>
      <c r="O268" s="92">
        <f t="shared" ref="O268:O316" si="4">H268-N268</f>
        <v>0</v>
      </c>
    </row>
    <row r="269" spans="6:15" x14ac:dyDescent="0.3">
      <c r="F269" s="69"/>
      <c r="G269" s="65" t="s">
        <v>424</v>
      </c>
      <c r="H269" s="78">
        <v>8563</v>
      </c>
      <c r="M269" s="65" t="s">
        <v>424</v>
      </c>
      <c r="N269" s="98">
        <v>8348</v>
      </c>
      <c r="O269" s="92">
        <f t="shared" si="4"/>
        <v>215</v>
      </c>
    </row>
    <row r="270" spans="6:15" x14ac:dyDescent="0.3">
      <c r="F270" s="69"/>
      <c r="G270" s="65" t="s">
        <v>249</v>
      </c>
      <c r="H270" s="64">
        <v>527</v>
      </c>
      <c r="M270" s="65" t="s">
        <v>463</v>
      </c>
      <c r="N270" s="98">
        <v>458</v>
      </c>
      <c r="O270" s="92">
        <f t="shared" si="4"/>
        <v>69</v>
      </c>
    </row>
    <row r="271" spans="6:15" x14ac:dyDescent="0.3">
      <c r="F271" s="69"/>
      <c r="G271" s="65" t="s">
        <v>287</v>
      </c>
      <c r="H271" s="64">
        <v>897</v>
      </c>
      <c r="M271" s="65" t="s">
        <v>287</v>
      </c>
      <c r="N271" s="98">
        <v>874</v>
      </c>
      <c r="O271" s="92">
        <f t="shared" si="4"/>
        <v>23</v>
      </c>
    </row>
    <row r="272" spans="6:15" x14ac:dyDescent="0.3">
      <c r="F272" s="69"/>
      <c r="G272" s="65" t="s">
        <v>338</v>
      </c>
      <c r="H272" s="78">
        <v>2151</v>
      </c>
      <c r="M272" s="65" t="s">
        <v>338</v>
      </c>
      <c r="N272" s="98">
        <v>1883</v>
      </c>
      <c r="O272" s="92">
        <f t="shared" si="4"/>
        <v>268</v>
      </c>
    </row>
    <row r="273" spans="6:15" x14ac:dyDescent="0.3">
      <c r="F273" s="69"/>
      <c r="G273" s="65" t="s">
        <v>325</v>
      </c>
      <c r="H273" s="78">
        <v>1821</v>
      </c>
      <c r="M273" s="65" t="s">
        <v>325</v>
      </c>
      <c r="N273" s="98">
        <v>1712</v>
      </c>
      <c r="O273" s="92">
        <f t="shared" si="4"/>
        <v>109</v>
      </c>
    </row>
    <row r="274" spans="6:15" x14ac:dyDescent="0.3">
      <c r="F274" s="69"/>
      <c r="G274" s="79" t="s">
        <v>240</v>
      </c>
      <c r="H274" s="80">
        <v>451</v>
      </c>
      <c r="I274" s="95"/>
      <c r="M274" s="97"/>
      <c r="N274" s="93"/>
      <c r="O274" s="96">
        <f t="shared" si="4"/>
        <v>451</v>
      </c>
    </row>
    <row r="275" spans="6:15" x14ac:dyDescent="0.3">
      <c r="F275" s="69"/>
      <c r="G275" s="65" t="s">
        <v>215</v>
      </c>
      <c r="H275" s="64">
        <v>283</v>
      </c>
      <c r="M275" s="65" t="s">
        <v>215</v>
      </c>
      <c r="N275" s="98">
        <v>278</v>
      </c>
      <c r="O275" s="92">
        <f t="shared" si="4"/>
        <v>5</v>
      </c>
    </row>
    <row r="276" spans="6:15" x14ac:dyDescent="0.3">
      <c r="F276" s="69"/>
      <c r="G276" s="65" t="s">
        <v>168</v>
      </c>
      <c r="H276" s="64">
        <v>38</v>
      </c>
      <c r="M276" s="65" t="s">
        <v>168</v>
      </c>
      <c r="N276" s="98">
        <v>34</v>
      </c>
      <c r="O276" s="92">
        <f t="shared" si="4"/>
        <v>4</v>
      </c>
    </row>
    <row r="277" spans="6:15" x14ac:dyDescent="0.3">
      <c r="F277" s="69"/>
      <c r="G277" s="65" t="s">
        <v>203</v>
      </c>
      <c r="H277" s="64">
        <v>219</v>
      </c>
      <c r="M277" s="65" t="s">
        <v>203</v>
      </c>
      <c r="N277" s="98">
        <v>186</v>
      </c>
      <c r="O277" s="92">
        <f t="shared" si="4"/>
        <v>33</v>
      </c>
    </row>
    <row r="278" spans="6:15" x14ac:dyDescent="0.3">
      <c r="F278" s="69"/>
      <c r="G278" s="65" t="s">
        <v>285</v>
      </c>
      <c r="H278" s="64">
        <v>875</v>
      </c>
      <c r="M278" s="65" t="s">
        <v>285</v>
      </c>
      <c r="N278" s="98">
        <v>793</v>
      </c>
      <c r="O278" s="92">
        <f t="shared" si="4"/>
        <v>82</v>
      </c>
    </row>
    <row r="279" spans="6:15" x14ac:dyDescent="0.3">
      <c r="F279" s="69"/>
      <c r="G279" s="65" t="s">
        <v>153</v>
      </c>
      <c r="H279" s="64">
        <v>9</v>
      </c>
      <c r="M279" s="65" t="s">
        <v>153</v>
      </c>
      <c r="N279" s="98">
        <v>7</v>
      </c>
      <c r="O279" s="92">
        <f t="shared" si="4"/>
        <v>2</v>
      </c>
    </row>
    <row r="280" spans="6:15" x14ac:dyDescent="0.3">
      <c r="F280" s="69"/>
      <c r="G280" s="65" t="s">
        <v>355</v>
      </c>
      <c r="H280" s="78">
        <v>2543</v>
      </c>
      <c r="I280" s="74"/>
      <c r="M280" s="65" t="s">
        <v>355</v>
      </c>
      <c r="N280" s="98">
        <v>1819</v>
      </c>
      <c r="O280" s="92">
        <f t="shared" si="4"/>
        <v>724</v>
      </c>
    </row>
    <row r="281" spans="6:15" x14ac:dyDescent="0.3">
      <c r="F281" s="69"/>
      <c r="G281" s="65" t="s">
        <v>197</v>
      </c>
      <c r="H281" s="64">
        <v>176</v>
      </c>
      <c r="I281" s="74"/>
      <c r="M281" s="65" t="s">
        <v>197</v>
      </c>
      <c r="N281" s="98">
        <v>168</v>
      </c>
      <c r="O281" s="92">
        <f t="shared" si="4"/>
        <v>8</v>
      </c>
    </row>
    <row r="282" spans="6:15" x14ac:dyDescent="0.3">
      <c r="F282" s="69"/>
      <c r="G282" s="65" t="s">
        <v>393</v>
      </c>
      <c r="H282" s="78">
        <v>4763</v>
      </c>
      <c r="M282" s="65" t="s">
        <v>393</v>
      </c>
      <c r="N282" s="98">
        <v>4243</v>
      </c>
      <c r="O282" s="92">
        <f t="shared" si="4"/>
        <v>520</v>
      </c>
    </row>
    <row r="283" spans="6:15" x14ac:dyDescent="0.3">
      <c r="F283" s="69"/>
      <c r="G283" s="65" t="s">
        <v>302</v>
      </c>
      <c r="H283" s="78">
        <v>1186</v>
      </c>
      <c r="I283" s="74"/>
      <c r="M283" s="65" t="s">
        <v>302</v>
      </c>
      <c r="N283" s="98">
        <v>1169</v>
      </c>
      <c r="O283" s="92">
        <f t="shared" si="4"/>
        <v>17</v>
      </c>
    </row>
    <row r="284" spans="6:15" x14ac:dyDescent="0.3">
      <c r="F284" s="69"/>
      <c r="G284" s="65" t="s">
        <v>149</v>
      </c>
      <c r="H284" s="64">
        <v>5</v>
      </c>
      <c r="M284" s="65" t="s">
        <v>149</v>
      </c>
      <c r="N284" s="98">
        <v>5</v>
      </c>
      <c r="O284" s="92">
        <f t="shared" si="4"/>
        <v>0</v>
      </c>
    </row>
    <row r="285" spans="6:15" x14ac:dyDescent="0.3">
      <c r="F285" s="69"/>
      <c r="G285" s="65" t="s">
        <v>438</v>
      </c>
      <c r="H285" s="78">
        <v>26948</v>
      </c>
      <c r="M285" s="65" t="s">
        <v>438</v>
      </c>
      <c r="N285" s="98">
        <v>25194</v>
      </c>
      <c r="O285" s="92">
        <f t="shared" si="4"/>
        <v>1754</v>
      </c>
    </row>
    <row r="286" spans="6:15" x14ac:dyDescent="0.3">
      <c r="F286" s="69"/>
      <c r="G286" s="65" t="s">
        <v>342</v>
      </c>
      <c r="H286" s="78">
        <v>2252</v>
      </c>
      <c r="M286" s="65" t="s">
        <v>342</v>
      </c>
      <c r="N286" s="98">
        <v>736</v>
      </c>
      <c r="O286" s="92">
        <f t="shared" si="4"/>
        <v>1516</v>
      </c>
    </row>
    <row r="287" spans="6:15" x14ac:dyDescent="0.3">
      <c r="F287" s="69"/>
      <c r="G287" s="65" t="s">
        <v>174</v>
      </c>
      <c r="H287" s="64">
        <v>55</v>
      </c>
      <c r="M287" s="65" t="s">
        <v>174</v>
      </c>
      <c r="N287" s="98">
        <v>53</v>
      </c>
      <c r="O287" s="92">
        <f t="shared" si="4"/>
        <v>2</v>
      </c>
    </row>
    <row r="288" spans="6:15" x14ac:dyDescent="0.3">
      <c r="F288" s="69"/>
      <c r="G288" s="65" t="s">
        <v>147</v>
      </c>
      <c r="H288" s="64">
        <v>2</v>
      </c>
      <c r="M288" s="65" t="s">
        <v>147</v>
      </c>
      <c r="N288" s="98">
        <v>1</v>
      </c>
      <c r="O288" s="92">
        <f t="shared" si="4"/>
        <v>1</v>
      </c>
    </row>
    <row r="289" spans="6:15" x14ac:dyDescent="0.3">
      <c r="F289" s="69"/>
      <c r="G289" s="65" t="s">
        <v>263</v>
      </c>
      <c r="H289" s="64">
        <v>650</v>
      </c>
      <c r="M289" s="65" t="s">
        <v>263</v>
      </c>
      <c r="N289" s="98">
        <v>569</v>
      </c>
      <c r="O289" s="92">
        <f t="shared" si="4"/>
        <v>81</v>
      </c>
    </row>
    <row r="290" spans="6:15" x14ac:dyDescent="0.3">
      <c r="F290" s="69"/>
      <c r="G290" s="65" t="s">
        <v>457</v>
      </c>
      <c r="H290" s="64">
        <v>304788</v>
      </c>
      <c r="M290" s="65" t="s">
        <v>457</v>
      </c>
      <c r="N290" s="64">
        <v>278066</v>
      </c>
      <c r="O290" s="92">
        <f t="shared" si="4"/>
        <v>26722</v>
      </c>
    </row>
    <row r="291" spans="6:15" x14ac:dyDescent="0.3">
      <c r="F291" s="69"/>
      <c r="G291" s="65" t="s">
        <v>219</v>
      </c>
      <c r="H291" s="64">
        <v>302</v>
      </c>
      <c r="M291" s="65" t="s">
        <v>219</v>
      </c>
      <c r="N291" s="98">
        <v>276</v>
      </c>
      <c r="O291" s="92">
        <f t="shared" si="4"/>
        <v>26</v>
      </c>
    </row>
    <row r="292" spans="6:15" x14ac:dyDescent="0.3">
      <c r="F292" s="69"/>
      <c r="G292" s="65" t="s">
        <v>331</v>
      </c>
      <c r="H292" s="78">
        <v>1875</v>
      </c>
      <c r="M292" s="65" t="s">
        <v>331</v>
      </c>
      <c r="N292" s="98">
        <v>1677</v>
      </c>
      <c r="O292" s="92">
        <f t="shared" si="4"/>
        <v>198</v>
      </c>
    </row>
    <row r="293" spans="6:15" x14ac:dyDescent="0.3">
      <c r="F293" s="69"/>
      <c r="G293" s="65" t="s">
        <v>221</v>
      </c>
      <c r="H293" s="64">
        <v>315</v>
      </c>
      <c r="M293" s="65" t="s">
        <v>221</v>
      </c>
      <c r="N293" s="98">
        <v>311</v>
      </c>
      <c r="O293" s="92">
        <f t="shared" si="4"/>
        <v>4</v>
      </c>
    </row>
    <row r="294" spans="6:15" x14ac:dyDescent="0.3">
      <c r="F294" s="69"/>
      <c r="G294" s="65" t="s">
        <v>371</v>
      </c>
      <c r="H294" s="78">
        <v>3454</v>
      </c>
      <c r="M294" s="65" t="s">
        <v>371</v>
      </c>
      <c r="N294" s="98">
        <v>3318</v>
      </c>
      <c r="O294" s="92">
        <f t="shared" si="4"/>
        <v>136</v>
      </c>
    </row>
    <row r="295" spans="6:15" x14ac:dyDescent="0.3">
      <c r="F295" s="69"/>
      <c r="G295" s="65" t="s">
        <v>321</v>
      </c>
      <c r="H295" s="78">
        <v>1689</v>
      </c>
      <c r="M295" s="65" t="s">
        <v>321</v>
      </c>
      <c r="N295" s="98">
        <v>1668</v>
      </c>
      <c r="O295" s="92">
        <f t="shared" si="4"/>
        <v>21</v>
      </c>
    </row>
    <row r="296" spans="6:15" x14ac:dyDescent="0.3">
      <c r="F296" s="69"/>
      <c r="G296" s="65" t="s">
        <v>257</v>
      </c>
      <c r="H296" s="64">
        <v>599</v>
      </c>
      <c r="M296" s="65" t="s">
        <v>257</v>
      </c>
      <c r="N296" s="98">
        <v>487</v>
      </c>
      <c r="O296" s="92">
        <f t="shared" si="4"/>
        <v>112</v>
      </c>
    </row>
    <row r="297" spans="6:15" x14ac:dyDescent="0.3">
      <c r="F297" s="69"/>
      <c r="G297" s="65" t="s">
        <v>426</v>
      </c>
      <c r="H297" s="78">
        <v>9389</v>
      </c>
      <c r="M297" s="65" t="s">
        <v>426</v>
      </c>
      <c r="N297" s="98">
        <v>8359</v>
      </c>
      <c r="O297" s="92">
        <f t="shared" si="4"/>
        <v>1030</v>
      </c>
    </row>
    <row r="298" spans="6:15" x14ac:dyDescent="0.3">
      <c r="F298" s="69"/>
      <c r="G298" s="65" t="s">
        <v>345</v>
      </c>
      <c r="H298" s="78">
        <v>2340</v>
      </c>
      <c r="I298" s="74"/>
      <c r="M298" s="65" t="s">
        <v>345</v>
      </c>
      <c r="N298" s="98">
        <v>71</v>
      </c>
      <c r="O298" s="92">
        <f t="shared" si="4"/>
        <v>2269</v>
      </c>
    </row>
    <row r="299" spans="6:15" x14ac:dyDescent="0.3">
      <c r="F299" s="69"/>
      <c r="G299" s="65" t="s">
        <v>311</v>
      </c>
      <c r="H299" s="78">
        <v>1456</v>
      </c>
      <c r="M299" s="65" t="s">
        <v>311</v>
      </c>
      <c r="N299" s="98">
        <v>1425</v>
      </c>
      <c r="O299" s="92">
        <f t="shared" si="4"/>
        <v>31</v>
      </c>
    </row>
    <row r="300" spans="6:15" x14ac:dyDescent="0.3">
      <c r="F300" s="69"/>
      <c r="G300" s="65" t="s">
        <v>262</v>
      </c>
      <c r="H300" s="64">
        <v>641</v>
      </c>
      <c r="M300" s="65" t="s">
        <v>262</v>
      </c>
      <c r="N300" s="98">
        <v>634</v>
      </c>
      <c r="O300" s="92">
        <f t="shared" si="4"/>
        <v>7</v>
      </c>
    </row>
    <row r="301" spans="6:15" x14ac:dyDescent="0.3">
      <c r="F301" s="69"/>
      <c r="G301" s="65" t="s">
        <v>300</v>
      </c>
      <c r="H301" s="78">
        <v>1135</v>
      </c>
      <c r="M301" s="65" t="s">
        <v>300</v>
      </c>
      <c r="N301" s="98">
        <v>1123</v>
      </c>
      <c r="O301" s="92">
        <f t="shared" si="4"/>
        <v>12</v>
      </c>
    </row>
    <row r="302" spans="6:15" x14ac:dyDescent="0.3">
      <c r="F302" s="69"/>
      <c r="G302" s="65" t="s">
        <v>327</v>
      </c>
      <c r="H302" s="78">
        <v>1845</v>
      </c>
      <c r="M302" s="65" t="s">
        <v>327</v>
      </c>
      <c r="N302" s="98">
        <v>1826</v>
      </c>
      <c r="O302" s="92">
        <f t="shared" si="4"/>
        <v>19</v>
      </c>
    </row>
    <row r="303" spans="6:15" x14ac:dyDescent="0.3">
      <c r="F303" s="69"/>
      <c r="G303" s="65" t="s">
        <v>250</v>
      </c>
      <c r="H303" s="64">
        <v>527</v>
      </c>
      <c r="M303" s="65" t="s">
        <v>250</v>
      </c>
      <c r="N303" s="98">
        <v>515</v>
      </c>
      <c r="O303" s="92">
        <f t="shared" si="4"/>
        <v>12</v>
      </c>
    </row>
    <row r="304" spans="6:15" x14ac:dyDescent="0.3">
      <c r="F304" s="69"/>
      <c r="G304" s="65" t="s">
        <v>405</v>
      </c>
      <c r="H304" s="78">
        <v>5581</v>
      </c>
      <c r="M304" s="65" t="s">
        <v>405</v>
      </c>
      <c r="N304" s="98">
        <v>4664</v>
      </c>
      <c r="O304" s="92">
        <f t="shared" si="4"/>
        <v>917</v>
      </c>
    </row>
    <row r="305" spans="6:15" x14ac:dyDescent="0.3">
      <c r="F305" s="69"/>
      <c r="G305" s="65" t="s">
        <v>156</v>
      </c>
      <c r="H305" s="64">
        <v>11</v>
      </c>
      <c r="I305" s="74"/>
      <c r="M305" s="65" t="s">
        <v>156</v>
      </c>
      <c r="N305" s="98">
        <v>11</v>
      </c>
      <c r="O305" s="92">
        <f t="shared" si="4"/>
        <v>0</v>
      </c>
    </row>
    <row r="306" spans="6:15" x14ac:dyDescent="0.3">
      <c r="F306" s="69"/>
      <c r="G306" s="65" t="s">
        <v>409</v>
      </c>
      <c r="H306" s="78">
        <v>5888</v>
      </c>
      <c r="M306" s="65" t="s">
        <v>409</v>
      </c>
      <c r="N306" s="98">
        <v>5661</v>
      </c>
      <c r="O306" s="92">
        <f t="shared" si="4"/>
        <v>227</v>
      </c>
    </row>
    <row r="307" spans="6:15" x14ac:dyDescent="0.3">
      <c r="F307" s="69"/>
      <c r="G307" s="65" t="s">
        <v>271</v>
      </c>
      <c r="H307" s="64">
        <v>731</v>
      </c>
      <c r="I307" s="74"/>
      <c r="M307" s="65" t="s">
        <v>271</v>
      </c>
      <c r="N307" s="98">
        <v>695</v>
      </c>
      <c r="O307" s="92">
        <f t="shared" si="4"/>
        <v>36</v>
      </c>
    </row>
    <row r="308" spans="6:15" x14ac:dyDescent="0.3">
      <c r="G308" s="65" t="s">
        <v>227</v>
      </c>
      <c r="H308" s="64">
        <v>356</v>
      </c>
      <c r="M308" s="65" t="s">
        <v>227</v>
      </c>
      <c r="N308" s="98">
        <v>326</v>
      </c>
      <c r="O308" s="92">
        <f t="shared" si="4"/>
        <v>30</v>
      </c>
    </row>
    <row r="309" spans="6:15" x14ac:dyDescent="0.3">
      <c r="G309" s="65" t="s">
        <v>290</v>
      </c>
      <c r="H309" s="64">
        <v>920</v>
      </c>
      <c r="M309" s="65" t="s">
        <v>290</v>
      </c>
      <c r="N309" s="98">
        <v>866</v>
      </c>
      <c r="O309" s="92">
        <f t="shared" si="4"/>
        <v>54</v>
      </c>
    </row>
    <row r="310" spans="6:15" x14ac:dyDescent="0.3">
      <c r="G310" s="65" t="s">
        <v>244</v>
      </c>
      <c r="H310" s="64">
        <v>491</v>
      </c>
      <c r="M310" s="65" t="s">
        <v>244</v>
      </c>
      <c r="N310" s="98">
        <v>461</v>
      </c>
      <c r="O310" s="92">
        <f t="shared" si="4"/>
        <v>30</v>
      </c>
    </row>
    <row r="311" spans="6:15" x14ac:dyDescent="0.3">
      <c r="G311" s="65" t="s">
        <v>172</v>
      </c>
      <c r="H311" s="64">
        <v>47</v>
      </c>
      <c r="M311" s="65" t="s">
        <v>172</v>
      </c>
      <c r="N311" s="98">
        <v>44</v>
      </c>
      <c r="O311" s="92">
        <f t="shared" si="4"/>
        <v>3</v>
      </c>
    </row>
    <row r="312" spans="6:15" x14ac:dyDescent="0.3">
      <c r="G312" s="65" t="s">
        <v>293</v>
      </c>
      <c r="H312" s="64">
        <v>955</v>
      </c>
      <c r="M312" s="65" t="s">
        <v>293</v>
      </c>
      <c r="N312" s="98">
        <v>777</v>
      </c>
      <c r="O312" s="92">
        <f t="shared" si="4"/>
        <v>178</v>
      </c>
    </row>
    <row r="313" spans="6:15" x14ac:dyDescent="0.3">
      <c r="G313" s="65" t="s">
        <v>339</v>
      </c>
      <c r="H313" s="78">
        <v>2178</v>
      </c>
      <c r="M313" s="65" t="s">
        <v>339</v>
      </c>
      <c r="N313" s="98">
        <v>2114</v>
      </c>
      <c r="O313" s="92">
        <f t="shared" si="4"/>
        <v>64</v>
      </c>
    </row>
    <row r="314" spans="6:15" x14ac:dyDescent="0.3">
      <c r="G314" s="97" t="s">
        <v>34</v>
      </c>
      <c r="H314" s="93">
        <v>1</v>
      </c>
      <c r="I314" s="94"/>
      <c r="M314" s="97"/>
      <c r="N314" s="93"/>
      <c r="O314" s="96">
        <f t="shared" si="4"/>
        <v>1</v>
      </c>
    </row>
    <row r="315" spans="6:15" x14ac:dyDescent="0.3">
      <c r="G315" s="65" t="s">
        <v>328</v>
      </c>
      <c r="H315" s="78">
        <v>1846</v>
      </c>
      <c r="M315" s="65" t="s">
        <v>328</v>
      </c>
      <c r="N315" s="98">
        <v>1611</v>
      </c>
      <c r="O315" s="92">
        <f t="shared" si="4"/>
        <v>235</v>
      </c>
    </row>
    <row r="316" spans="6:15" x14ac:dyDescent="0.3">
      <c r="G316" s="82" t="s">
        <v>418</v>
      </c>
      <c r="H316" s="83">
        <v>7458</v>
      </c>
      <c r="M316" s="82" t="s">
        <v>418</v>
      </c>
      <c r="N316" s="99">
        <v>7259</v>
      </c>
      <c r="O316" s="92">
        <f t="shared" si="4"/>
        <v>199</v>
      </c>
    </row>
    <row r="317" spans="6:15" x14ac:dyDescent="0.3">
      <c r="H317" s="74">
        <f>SUM(H11:H316)</f>
        <v>1157575</v>
      </c>
      <c r="N317" s="91">
        <f>SUM(N11:N316)</f>
        <v>1033785</v>
      </c>
      <c r="O317" s="91">
        <f>SUM(O11:O316)</f>
        <v>123790</v>
      </c>
    </row>
    <row r="332" spans="9:9" x14ac:dyDescent="0.3">
      <c r="I332" s="74"/>
    </row>
    <row r="350" spans="9:9" x14ac:dyDescent="0.3">
      <c r="I350" s="74"/>
    </row>
    <row r="351" spans="9:9" x14ac:dyDescent="0.3">
      <c r="I351" s="74"/>
    </row>
    <row r="354" spans="9:9" x14ac:dyDescent="0.3">
      <c r="I354" s="74"/>
    </row>
    <row r="363" spans="9:9" x14ac:dyDescent="0.3">
      <c r="I363" s="74"/>
    </row>
    <row r="366" spans="9:9" x14ac:dyDescent="0.3">
      <c r="I366" s="74"/>
    </row>
    <row r="377" spans="9:9" x14ac:dyDescent="0.3">
      <c r="I377" s="74"/>
    </row>
  </sheetData>
  <sortState xmlns:xlrd2="http://schemas.microsoft.com/office/spreadsheetml/2017/richdata2" ref="G12:H316">
    <sortCondition ref="G316"/>
  </sortState>
  <mergeCells count="11">
    <mergeCell ref="A3:B3"/>
    <mergeCell ref="A8:B8"/>
    <mergeCell ref="O8:O10"/>
    <mergeCell ref="J9:K9"/>
    <mergeCell ref="J8:K8"/>
    <mergeCell ref="E5:E6"/>
    <mergeCell ref="F5:F6"/>
    <mergeCell ref="G9:H9"/>
    <mergeCell ref="G8:H8"/>
    <mergeCell ref="M9:N9"/>
    <mergeCell ref="M8:N8"/>
  </mergeCells>
  <phoneticPr fontId="33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CECB39-A15D-440B-952B-3998E9BC83C4}">
  <dimension ref="A1:N119"/>
  <sheetViews>
    <sheetView topLeftCell="A35" workbookViewId="0">
      <selection activeCell="B38" sqref="B38"/>
    </sheetView>
  </sheetViews>
  <sheetFormatPr defaultColWidth="8.88671875" defaultRowHeight="13.8" x14ac:dyDescent="0.3"/>
  <cols>
    <col min="1" max="1" width="13.44140625" style="15" customWidth="1"/>
    <col min="2" max="2" width="46.109375" style="16" customWidth="1"/>
    <col min="3" max="3" width="45.33203125" style="20" customWidth="1"/>
    <col min="4" max="4" width="12.44140625" style="19" bestFit="1" customWidth="1"/>
    <col min="5" max="9" width="6.6640625" style="18" customWidth="1"/>
    <col min="10" max="10" width="12" style="15" customWidth="1"/>
    <col min="11" max="11" width="9.5546875" style="17" customWidth="1"/>
    <col min="12" max="12" width="46.109375" style="15" customWidth="1"/>
    <col min="13" max="13" width="8.88671875" style="105"/>
    <col min="14" max="14" width="41.6640625" style="16" customWidth="1"/>
    <col min="15" max="16384" width="8.88671875" style="15"/>
  </cols>
  <sheetData>
    <row r="1" spans="1:14" ht="21" x14ac:dyDescent="0.3">
      <c r="A1" s="58" t="s">
        <v>111</v>
      </c>
    </row>
    <row r="2" spans="1:14" x14ac:dyDescent="0.3">
      <c r="A2" s="107"/>
      <c r="D2" s="50"/>
      <c r="E2" s="57"/>
      <c r="F2" s="57"/>
      <c r="G2" s="57"/>
      <c r="H2" s="57"/>
      <c r="I2" s="57"/>
    </row>
    <row r="3" spans="1:14" ht="14.4" customHeight="1" x14ac:dyDescent="0.3">
      <c r="A3" s="108" t="s">
        <v>110</v>
      </c>
      <c r="B3" s="109" t="s">
        <v>109</v>
      </c>
      <c r="C3" s="110" t="s">
        <v>470</v>
      </c>
      <c r="D3" s="111" t="s">
        <v>108</v>
      </c>
      <c r="E3" s="112" t="s">
        <v>107</v>
      </c>
      <c r="F3" s="112" t="s">
        <v>106</v>
      </c>
      <c r="G3" s="112" t="s">
        <v>105</v>
      </c>
      <c r="H3" s="112" t="s">
        <v>104</v>
      </c>
      <c r="I3" s="112" t="s">
        <v>103</v>
      </c>
      <c r="J3" s="113" t="s">
        <v>102</v>
      </c>
      <c r="K3" s="162" t="s">
        <v>102</v>
      </c>
      <c r="M3" s="15"/>
    </row>
    <row r="4" spans="1:14" ht="18" x14ac:dyDescent="0.3">
      <c r="A4" s="138" t="s">
        <v>101</v>
      </c>
      <c r="B4" s="139"/>
      <c r="C4" s="114"/>
      <c r="D4" s="115"/>
      <c r="E4" s="116"/>
      <c r="F4" s="116"/>
      <c r="G4" s="116"/>
      <c r="H4" s="116"/>
      <c r="I4" s="116"/>
      <c r="J4" s="117" t="s">
        <v>100</v>
      </c>
      <c r="K4" s="163" t="s">
        <v>99</v>
      </c>
      <c r="M4" s="15"/>
    </row>
    <row r="5" spans="1:14" ht="27.6" x14ac:dyDescent="0.3">
      <c r="A5" s="22"/>
      <c r="B5" s="36" t="s">
        <v>2</v>
      </c>
      <c r="C5" s="51" t="s">
        <v>3</v>
      </c>
      <c r="D5" s="19">
        <v>12391</v>
      </c>
      <c r="E5" s="57">
        <v>0.69799999999999995</v>
      </c>
      <c r="F5" s="18">
        <v>0.23799999999999999</v>
      </c>
      <c r="G5" s="18">
        <v>3.7999999999999999E-2</v>
      </c>
      <c r="H5" s="18">
        <v>8.0000000000000002E-3</v>
      </c>
      <c r="I5" s="56">
        <v>3.0000000000000001E-3</v>
      </c>
      <c r="J5" s="47">
        <v>689</v>
      </c>
      <c r="K5" s="164">
        <f t="shared" ref="K5:K15" si="0">D5*0.00317</f>
        <v>39.279470000000003</v>
      </c>
      <c r="L5" s="55" t="s">
        <v>98</v>
      </c>
      <c r="N5" s="16" t="s">
        <v>97</v>
      </c>
    </row>
    <row r="6" spans="1:14" x14ac:dyDescent="0.3">
      <c r="A6" s="22"/>
      <c r="B6" s="106" t="s">
        <v>16</v>
      </c>
      <c r="C6" s="52" t="s">
        <v>17</v>
      </c>
      <c r="D6" s="50">
        <v>6179</v>
      </c>
      <c r="E6" s="38"/>
      <c r="F6" s="54"/>
      <c r="G6" s="54"/>
      <c r="H6" s="54"/>
      <c r="I6" s="54"/>
      <c r="J6" s="47">
        <f t="shared" ref="J6:J15" si="1">D6/12</f>
        <v>514.91666666666663</v>
      </c>
      <c r="K6" s="164">
        <f t="shared" si="0"/>
        <v>19.587430000000001</v>
      </c>
      <c r="L6" s="24"/>
    </row>
    <row r="7" spans="1:14" x14ac:dyDescent="0.3">
      <c r="A7" s="22"/>
      <c r="B7" s="106" t="s">
        <v>18</v>
      </c>
      <c r="C7" s="52" t="s">
        <v>19</v>
      </c>
      <c r="D7" s="50">
        <v>5463</v>
      </c>
      <c r="E7" s="49"/>
      <c r="J7" s="47">
        <f t="shared" si="1"/>
        <v>455.25</v>
      </c>
      <c r="K7" s="164">
        <f t="shared" si="0"/>
        <v>17.317710000000002</v>
      </c>
    </row>
    <row r="8" spans="1:14" x14ac:dyDescent="0.3">
      <c r="A8" s="22"/>
      <c r="B8" s="106" t="s">
        <v>20</v>
      </c>
      <c r="C8" s="52" t="s">
        <v>17</v>
      </c>
      <c r="D8" s="50">
        <v>4317</v>
      </c>
      <c r="E8" s="49"/>
      <c r="J8" s="47">
        <f t="shared" si="1"/>
        <v>359.75</v>
      </c>
      <c r="K8" s="164">
        <f t="shared" si="0"/>
        <v>13.684890000000001</v>
      </c>
    </row>
    <row r="9" spans="1:14" x14ac:dyDescent="0.3">
      <c r="A9" s="22"/>
      <c r="B9" s="106" t="s">
        <v>21</v>
      </c>
      <c r="C9" s="52" t="s">
        <v>17</v>
      </c>
      <c r="D9" s="50">
        <v>2046</v>
      </c>
      <c r="E9" s="49"/>
      <c r="J9" s="47">
        <f t="shared" si="1"/>
        <v>170.5</v>
      </c>
      <c r="K9" s="164">
        <f t="shared" si="0"/>
        <v>6.4858200000000004</v>
      </c>
    </row>
    <row r="10" spans="1:14" ht="27.6" x14ac:dyDescent="0.3">
      <c r="A10" s="22"/>
      <c r="B10" s="36" t="s">
        <v>4</v>
      </c>
      <c r="C10" s="51" t="s">
        <v>112</v>
      </c>
      <c r="D10" s="19">
        <v>1779</v>
      </c>
      <c r="J10" s="47">
        <f t="shared" si="1"/>
        <v>148.25</v>
      </c>
      <c r="K10" s="164">
        <f t="shared" si="0"/>
        <v>5.6394299999999999</v>
      </c>
      <c r="N10" s="16" t="s">
        <v>96</v>
      </c>
    </row>
    <row r="11" spans="1:14" x14ac:dyDescent="0.3">
      <c r="A11" s="22"/>
      <c r="B11" s="36" t="s">
        <v>12</v>
      </c>
      <c r="C11" s="52" t="s">
        <v>9</v>
      </c>
      <c r="D11" s="50">
        <v>1037</v>
      </c>
      <c r="J11" s="47">
        <f t="shared" si="1"/>
        <v>86.416666666666671</v>
      </c>
      <c r="K11" s="164">
        <f t="shared" si="0"/>
        <v>3.28729</v>
      </c>
    </row>
    <row r="12" spans="1:14" x14ac:dyDescent="0.3">
      <c r="A12" s="181"/>
      <c r="B12" s="106" t="s">
        <v>0</v>
      </c>
      <c r="C12" s="52" t="s">
        <v>1</v>
      </c>
      <c r="D12" s="50">
        <v>844</v>
      </c>
      <c r="E12" s="49"/>
      <c r="J12" s="47">
        <f t="shared" si="1"/>
        <v>70.333333333333329</v>
      </c>
      <c r="K12" s="164">
        <f t="shared" si="0"/>
        <v>2.6754799999999999</v>
      </c>
    </row>
    <row r="13" spans="1:14" x14ac:dyDescent="0.3">
      <c r="A13" s="22"/>
      <c r="B13" s="36" t="s">
        <v>6</v>
      </c>
      <c r="C13" s="52" t="s">
        <v>7</v>
      </c>
      <c r="D13" s="19">
        <v>534</v>
      </c>
      <c r="J13" s="47">
        <f t="shared" si="1"/>
        <v>44.5</v>
      </c>
      <c r="K13" s="164">
        <f t="shared" si="0"/>
        <v>1.69278</v>
      </c>
    </row>
    <row r="14" spans="1:14" x14ac:dyDescent="0.3">
      <c r="A14" s="22"/>
      <c r="B14" s="106" t="s">
        <v>15</v>
      </c>
      <c r="C14" s="52" t="s">
        <v>14</v>
      </c>
      <c r="D14" s="50">
        <v>381</v>
      </c>
      <c r="E14" s="49"/>
      <c r="J14" s="47">
        <f t="shared" si="1"/>
        <v>31.75</v>
      </c>
      <c r="K14" s="164">
        <f t="shared" si="0"/>
        <v>1.20777</v>
      </c>
    </row>
    <row r="15" spans="1:14" x14ac:dyDescent="0.3">
      <c r="A15" s="22"/>
      <c r="B15" s="36" t="s">
        <v>22</v>
      </c>
      <c r="C15" s="52" t="s">
        <v>23</v>
      </c>
      <c r="D15" s="19">
        <v>296</v>
      </c>
      <c r="J15" s="47">
        <f t="shared" si="1"/>
        <v>24.666666666666668</v>
      </c>
      <c r="K15" s="164">
        <f t="shared" si="0"/>
        <v>0.93832000000000004</v>
      </c>
    </row>
    <row r="16" spans="1:14" x14ac:dyDescent="0.3">
      <c r="A16" s="22"/>
      <c r="B16" s="106" t="s">
        <v>13</v>
      </c>
      <c r="C16" s="52" t="s">
        <v>14</v>
      </c>
      <c r="D16" s="50" t="s">
        <v>94</v>
      </c>
      <c r="E16" s="49"/>
      <c r="J16" s="47">
        <v>0</v>
      </c>
      <c r="K16" s="164">
        <v>0</v>
      </c>
    </row>
    <row r="17" spans="1:14" ht="15.6" customHeight="1" x14ac:dyDescent="0.3">
      <c r="A17" s="22"/>
      <c r="B17" s="36" t="s">
        <v>26</v>
      </c>
      <c r="C17" s="51" t="s">
        <v>27</v>
      </c>
      <c r="D17" s="50" t="s">
        <v>94</v>
      </c>
      <c r="J17" s="47">
        <v>0</v>
      </c>
      <c r="K17" s="164">
        <v>0</v>
      </c>
      <c r="N17" s="53" t="s">
        <v>95</v>
      </c>
    </row>
    <row r="18" spans="1:14" x14ac:dyDescent="0.3">
      <c r="A18" s="22"/>
      <c r="B18" s="36" t="s">
        <v>8</v>
      </c>
      <c r="C18" s="52" t="s">
        <v>9</v>
      </c>
      <c r="D18" s="50" t="s">
        <v>92</v>
      </c>
      <c r="E18" s="49"/>
      <c r="J18" s="47">
        <v>0</v>
      </c>
      <c r="K18" s="164">
        <v>0</v>
      </c>
    </row>
    <row r="19" spans="1:14" x14ac:dyDescent="0.3">
      <c r="A19" s="22"/>
      <c r="B19" s="36" t="s">
        <v>10</v>
      </c>
      <c r="C19" s="52" t="s">
        <v>11</v>
      </c>
      <c r="D19" s="50" t="s">
        <v>94</v>
      </c>
      <c r="J19" s="47">
        <v>0</v>
      </c>
      <c r="K19" s="164">
        <v>0</v>
      </c>
    </row>
    <row r="20" spans="1:14" ht="27.6" x14ac:dyDescent="0.3">
      <c r="A20" s="181"/>
      <c r="B20" s="106" t="s">
        <v>28</v>
      </c>
      <c r="C20" s="51" t="s">
        <v>29</v>
      </c>
      <c r="D20" s="50" t="s">
        <v>93</v>
      </c>
      <c r="E20" s="49"/>
      <c r="J20" s="47">
        <v>0</v>
      </c>
      <c r="K20" s="164">
        <v>0</v>
      </c>
    </row>
    <row r="21" spans="1:14" ht="27.6" x14ac:dyDescent="0.3">
      <c r="A21" s="22"/>
      <c r="B21" s="36" t="s">
        <v>30</v>
      </c>
      <c r="C21" s="51" t="s">
        <v>31</v>
      </c>
      <c r="D21" s="50" t="s">
        <v>92</v>
      </c>
      <c r="E21" s="49"/>
      <c r="J21" s="48">
        <v>0</v>
      </c>
      <c r="K21" s="164">
        <v>0</v>
      </c>
    </row>
    <row r="22" spans="1:14" ht="13.5" customHeight="1" x14ac:dyDescent="0.3">
      <c r="B22" s="15"/>
      <c r="D22" s="42">
        <f>SUM(D5:D15)</f>
        <v>35267</v>
      </c>
      <c r="E22" s="201" t="s">
        <v>91</v>
      </c>
      <c r="F22" s="201"/>
      <c r="G22" s="201"/>
      <c r="H22" s="201"/>
      <c r="I22" s="201"/>
      <c r="J22" s="47">
        <f>SUM(J5:J15)</f>
        <v>2595.333333333333</v>
      </c>
      <c r="K22" s="165">
        <f>SUM(K5:K15)</f>
        <v>111.79639</v>
      </c>
      <c r="L22" s="24" t="s">
        <v>67</v>
      </c>
    </row>
    <row r="23" spans="1:14" x14ac:dyDescent="0.3">
      <c r="B23" s="15"/>
      <c r="D23" s="46"/>
      <c r="E23" s="202"/>
      <c r="F23" s="202"/>
      <c r="G23" s="202"/>
      <c r="H23" s="202"/>
      <c r="I23" s="202"/>
      <c r="J23" s="47"/>
      <c r="K23" s="164"/>
      <c r="L23" s="24"/>
    </row>
    <row r="24" spans="1:14" x14ac:dyDescent="0.3">
      <c r="B24" s="15"/>
      <c r="D24" s="46"/>
      <c r="E24" s="101"/>
      <c r="F24" s="101"/>
      <c r="G24" s="101"/>
      <c r="H24" s="101"/>
      <c r="I24" s="101"/>
      <c r="J24" s="47"/>
      <c r="K24" s="164"/>
      <c r="L24" s="24"/>
    </row>
    <row r="25" spans="1:14" s="37" customFormat="1" ht="18" x14ac:dyDescent="0.3">
      <c r="A25" s="140" t="s">
        <v>468</v>
      </c>
      <c r="B25" s="119"/>
      <c r="C25" s="120"/>
      <c r="D25" s="121"/>
      <c r="E25" s="122"/>
      <c r="F25" s="123"/>
      <c r="G25" s="122"/>
      <c r="H25" s="122"/>
      <c r="I25" s="122"/>
      <c r="J25" s="118"/>
      <c r="K25" s="166"/>
      <c r="L25" s="124"/>
      <c r="N25" s="38"/>
    </row>
    <row r="26" spans="1:14" x14ac:dyDescent="0.3">
      <c r="B26" s="156" t="s">
        <v>280</v>
      </c>
      <c r="D26" s="50">
        <v>6564</v>
      </c>
      <c r="E26" s="101"/>
      <c r="F26" s="101"/>
      <c r="G26" s="101"/>
      <c r="H26" s="101"/>
      <c r="I26" s="101"/>
      <c r="J26" s="156">
        <v>833</v>
      </c>
      <c r="K26" s="164">
        <f>D26*0.00317</f>
        <v>20.807880000000001</v>
      </c>
      <c r="L26" s="24"/>
    </row>
    <row r="27" spans="1:14" x14ac:dyDescent="0.3">
      <c r="B27" s="156" t="s">
        <v>384</v>
      </c>
      <c r="D27" s="50">
        <v>183056</v>
      </c>
      <c r="E27" s="101"/>
      <c r="F27" s="101"/>
      <c r="G27" s="101"/>
      <c r="H27" s="101"/>
      <c r="I27" s="101"/>
      <c r="J27" s="161">
        <v>4075</v>
      </c>
      <c r="K27" s="164">
        <f>D27*0.00317</f>
        <v>580.28751999999997</v>
      </c>
      <c r="L27" s="24"/>
    </row>
    <row r="28" spans="1:14" x14ac:dyDescent="0.3">
      <c r="B28" s="156" t="s">
        <v>226</v>
      </c>
      <c r="D28" s="50">
        <v>866</v>
      </c>
      <c r="E28" s="101"/>
      <c r="F28" s="101"/>
      <c r="G28" s="101"/>
      <c r="H28" s="101"/>
      <c r="I28" s="101"/>
      <c r="J28" s="157">
        <v>347</v>
      </c>
      <c r="K28" s="164">
        <f>D28*0.00317</f>
        <v>2.7452200000000002</v>
      </c>
      <c r="L28" s="24"/>
    </row>
    <row r="29" spans="1:14" x14ac:dyDescent="0.3">
      <c r="B29" s="156" t="s">
        <v>240</v>
      </c>
      <c r="D29" s="50">
        <v>4419</v>
      </c>
      <c r="E29" s="101"/>
      <c r="F29" s="101"/>
      <c r="G29" s="101"/>
      <c r="H29" s="101"/>
      <c r="I29" s="101"/>
      <c r="J29" s="156">
        <v>451</v>
      </c>
      <c r="K29" s="164">
        <f>D29*0.00317</f>
        <v>14.008230000000001</v>
      </c>
      <c r="L29" s="24"/>
    </row>
    <row r="30" spans="1:14" x14ac:dyDescent="0.3">
      <c r="B30" s="156" t="s">
        <v>171</v>
      </c>
      <c r="D30" s="50" t="s">
        <v>94</v>
      </c>
      <c r="E30" s="101"/>
      <c r="F30" s="101"/>
      <c r="G30" s="101"/>
      <c r="H30" s="101"/>
      <c r="I30" s="101"/>
      <c r="J30" s="156">
        <v>47</v>
      </c>
      <c r="K30" s="164">
        <v>2</v>
      </c>
      <c r="L30" s="24"/>
    </row>
    <row r="31" spans="1:14" x14ac:dyDescent="0.3">
      <c r="B31" s="157" t="s">
        <v>34</v>
      </c>
      <c r="D31" s="50" t="s">
        <v>92</v>
      </c>
      <c r="E31" s="101"/>
      <c r="F31" s="101"/>
      <c r="G31" s="101"/>
      <c r="H31" s="101"/>
      <c r="I31" s="101"/>
      <c r="J31" s="157">
        <v>1</v>
      </c>
      <c r="K31" s="164">
        <v>0</v>
      </c>
      <c r="L31" s="24"/>
    </row>
    <row r="32" spans="1:14" x14ac:dyDescent="0.3">
      <c r="B32" s="15"/>
      <c r="D32" s="42">
        <f>SUM(D26:D31)</f>
        <v>194905</v>
      </c>
      <c r="E32" s="201" t="s">
        <v>91</v>
      </c>
      <c r="F32" s="201"/>
      <c r="G32" s="201"/>
      <c r="H32" s="201"/>
      <c r="I32" s="201"/>
      <c r="J32" s="102">
        <f>SUM(J26:J31)</f>
        <v>5754</v>
      </c>
      <c r="K32" s="164">
        <f>D32*0.00317</f>
        <v>617.84884999999997</v>
      </c>
      <c r="L32" s="24" t="s">
        <v>67</v>
      </c>
    </row>
    <row r="33" spans="1:14" x14ac:dyDescent="0.3">
      <c r="B33" s="15"/>
      <c r="D33" s="46"/>
      <c r="E33" s="202"/>
      <c r="F33" s="202"/>
      <c r="G33" s="202"/>
      <c r="H33" s="202"/>
      <c r="I33" s="202"/>
      <c r="J33" s="47"/>
      <c r="K33" s="164"/>
      <c r="L33" s="24"/>
    </row>
    <row r="34" spans="1:14" x14ac:dyDescent="0.3">
      <c r="B34" s="15"/>
      <c r="D34" s="46"/>
      <c r="E34" s="59"/>
      <c r="F34" s="59"/>
      <c r="G34" s="59"/>
      <c r="H34" s="59"/>
      <c r="I34" s="59"/>
      <c r="J34" s="45"/>
      <c r="K34" s="167"/>
    </row>
    <row r="35" spans="1:14" s="37" customFormat="1" ht="18" x14ac:dyDescent="0.3">
      <c r="A35" s="140" t="s">
        <v>90</v>
      </c>
      <c r="B35" s="119"/>
      <c r="C35" s="120"/>
      <c r="D35" s="121"/>
      <c r="E35" s="122"/>
      <c r="F35" s="123"/>
      <c r="G35" s="122"/>
      <c r="H35" s="122"/>
      <c r="I35" s="122"/>
      <c r="J35" s="118"/>
      <c r="K35" s="166"/>
      <c r="L35" s="124"/>
      <c r="N35" s="38"/>
    </row>
    <row r="36" spans="1:14" ht="55.2" x14ac:dyDescent="0.3">
      <c r="A36" s="33"/>
      <c r="B36" s="36" t="s">
        <v>24</v>
      </c>
      <c r="C36" s="20" t="s">
        <v>89</v>
      </c>
      <c r="D36" s="125" t="s">
        <v>88</v>
      </c>
      <c r="J36" s="44" t="s">
        <v>55</v>
      </c>
      <c r="K36" s="168" t="s">
        <v>55</v>
      </c>
      <c r="L36" s="43"/>
    </row>
    <row r="37" spans="1:14" ht="30" customHeight="1" x14ac:dyDescent="0.3">
      <c r="A37" s="22"/>
      <c r="B37" s="21"/>
      <c r="D37" s="42">
        <f>SUM(D36:D36)</f>
        <v>0</v>
      </c>
      <c r="E37" s="194" t="s">
        <v>87</v>
      </c>
      <c r="F37" s="194"/>
      <c r="G37" s="194"/>
      <c r="H37" s="194"/>
      <c r="I37" s="195"/>
      <c r="J37" s="41">
        <f>D37/12</f>
        <v>0</v>
      </c>
      <c r="K37" s="169">
        <f>D37*0.00317</f>
        <v>0</v>
      </c>
      <c r="L37" s="24" t="s">
        <v>67</v>
      </c>
    </row>
    <row r="38" spans="1:14" ht="15.6" customHeight="1" x14ac:dyDescent="0.3">
      <c r="A38" s="22"/>
      <c r="B38" s="21"/>
      <c r="D38" s="126">
        <f>SUM(D22,D32,D37)</f>
        <v>230172</v>
      </c>
      <c r="E38" s="196" t="s">
        <v>469</v>
      </c>
      <c r="F38" s="196"/>
      <c r="G38" s="196"/>
      <c r="H38" s="196"/>
      <c r="I38" s="197"/>
      <c r="J38" s="127">
        <f>J22+J32+J37</f>
        <v>8349.3333333333321</v>
      </c>
      <c r="K38" s="170">
        <f>D38*0.00317</f>
        <v>729.64524000000006</v>
      </c>
      <c r="L38" s="128" t="s">
        <v>86</v>
      </c>
      <c r="M38" s="15"/>
      <c r="N38" s="38"/>
    </row>
    <row r="39" spans="1:14" x14ac:dyDescent="0.3">
      <c r="A39" s="22"/>
      <c r="B39" s="21"/>
      <c r="D39" s="129"/>
      <c r="E39" s="198"/>
      <c r="F39" s="198"/>
      <c r="G39" s="198"/>
      <c r="H39" s="198"/>
      <c r="I39" s="199"/>
      <c r="J39" s="130" t="s">
        <v>85</v>
      </c>
      <c r="K39" s="171" t="s">
        <v>84</v>
      </c>
      <c r="L39" s="40" t="s">
        <v>83</v>
      </c>
      <c r="M39" s="15"/>
      <c r="N39" s="38"/>
    </row>
    <row r="40" spans="1:14" x14ac:dyDescent="0.3">
      <c r="D40" s="131"/>
      <c r="E40" s="198"/>
      <c r="F40" s="198"/>
      <c r="G40" s="198"/>
      <c r="H40" s="198"/>
      <c r="I40" s="199"/>
      <c r="J40" s="132">
        <f>J38/1033785</f>
        <v>8.0764698011030651E-3</v>
      </c>
      <c r="K40" s="172">
        <f>K38/27727</f>
        <v>2.631533306884986E-2</v>
      </c>
      <c r="L40" s="40" t="s">
        <v>82</v>
      </c>
      <c r="M40" s="15"/>
    </row>
    <row r="41" spans="1:14" x14ac:dyDescent="0.3">
      <c r="D41" s="131"/>
      <c r="E41" s="198"/>
      <c r="F41" s="198"/>
      <c r="G41" s="198"/>
      <c r="H41" s="198"/>
      <c r="I41" s="199"/>
      <c r="J41" s="133"/>
      <c r="K41" s="173"/>
      <c r="L41" s="40" t="s">
        <v>81</v>
      </c>
      <c r="M41" s="15"/>
    </row>
    <row r="42" spans="1:14" x14ac:dyDescent="0.3">
      <c r="D42" s="39"/>
      <c r="E42" s="39"/>
      <c r="F42" s="39"/>
      <c r="G42" s="39"/>
      <c r="H42" s="39"/>
      <c r="I42" s="39"/>
      <c r="J42" s="39"/>
      <c r="K42" s="160"/>
      <c r="L42" s="24"/>
      <c r="M42" s="15"/>
    </row>
    <row r="43" spans="1:14" s="37" customFormat="1" x14ac:dyDescent="0.3">
      <c r="A43" s="200" t="s">
        <v>80</v>
      </c>
      <c r="B43" s="200"/>
      <c r="C43" s="200"/>
      <c r="D43" s="200"/>
      <c r="E43" s="200"/>
      <c r="F43" s="200"/>
      <c r="G43" s="200"/>
      <c r="H43" s="200"/>
      <c r="I43" s="200"/>
      <c r="J43" s="200"/>
      <c r="K43" s="200"/>
      <c r="L43" s="200"/>
      <c r="N43" s="38"/>
    </row>
    <row r="44" spans="1:14" s="147" customFormat="1" ht="18" x14ac:dyDescent="0.3">
      <c r="A44" s="140" t="s">
        <v>79</v>
      </c>
      <c r="B44" s="141"/>
      <c r="C44" s="142"/>
      <c r="D44" s="143"/>
      <c r="E44" s="144"/>
      <c r="F44" s="145"/>
      <c r="G44" s="144"/>
      <c r="H44" s="144"/>
      <c r="I44" s="144"/>
      <c r="J44" s="140"/>
      <c r="K44" s="174"/>
      <c r="L44" s="146"/>
      <c r="N44" s="148"/>
    </row>
    <row r="45" spans="1:14" x14ac:dyDescent="0.3">
      <c r="A45" s="33"/>
      <c r="B45" s="36" t="s">
        <v>32</v>
      </c>
      <c r="C45" s="35" t="s">
        <v>33</v>
      </c>
      <c r="D45" s="19">
        <v>334760</v>
      </c>
      <c r="K45" s="175"/>
    </row>
    <row r="46" spans="1:14" x14ac:dyDescent="0.3">
      <c r="A46" s="22"/>
      <c r="B46" s="21"/>
      <c r="D46" s="34">
        <f>SUM(D45:D45)</f>
        <v>334760</v>
      </c>
      <c r="E46" s="29" t="s">
        <v>78</v>
      </c>
      <c r="F46" s="28"/>
      <c r="G46" s="28"/>
      <c r="H46" s="28"/>
      <c r="I46" s="28"/>
      <c r="J46" s="27">
        <v>0</v>
      </c>
      <c r="K46" s="176">
        <v>0</v>
      </c>
      <c r="L46" s="24" t="s">
        <v>67</v>
      </c>
    </row>
    <row r="47" spans="1:14" x14ac:dyDescent="0.3">
      <c r="K47" s="175"/>
    </row>
    <row r="48" spans="1:14" s="147" customFormat="1" ht="18" x14ac:dyDescent="0.3">
      <c r="A48" s="149" t="s">
        <v>77</v>
      </c>
      <c r="B48" s="150"/>
      <c r="C48" s="151"/>
      <c r="D48" s="152"/>
      <c r="E48" s="153"/>
      <c r="F48" s="154"/>
      <c r="G48" s="153"/>
      <c r="H48" s="153"/>
      <c r="I48" s="153"/>
      <c r="J48" s="149"/>
      <c r="K48" s="177"/>
      <c r="L48" s="146"/>
      <c r="N48" s="148"/>
    </row>
    <row r="49" spans="1:14" x14ac:dyDescent="0.3">
      <c r="A49" s="33"/>
      <c r="B49" s="32" t="s">
        <v>76</v>
      </c>
      <c r="C49" s="20" t="s">
        <v>75</v>
      </c>
      <c r="D49" s="19">
        <v>1195</v>
      </c>
      <c r="K49" s="175"/>
    </row>
    <row r="50" spans="1:14" x14ac:dyDescent="0.3">
      <c r="A50" s="33"/>
      <c r="B50" s="32" t="s">
        <v>74</v>
      </c>
      <c r="C50" s="31" t="s">
        <v>73</v>
      </c>
      <c r="D50" s="19">
        <v>432</v>
      </c>
      <c r="K50" s="175"/>
    </row>
    <row r="51" spans="1:14" x14ac:dyDescent="0.3">
      <c r="A51" s="33"/>
      <c r="B51" s="32" t="s">
        <v>72</v>
      </c>
      <c r="C51" s="31" t="s">
        <v>71</v>
      </c>
      <c r="D51" s="23" t="s">
        <v>70</v>
      </c>
      <c r="K51" s="175"/>
    </row>
    <row r="52" spans="1:14" x14ac:dyDescent="0.3">
      <c r="A52" s="134"/>
      <c r="B52" s="26"/>
      <c r="D52" s="30">
        <f>SUM(D49:D51)</f>
        <v>1627</v>
      </c>
      <c r="E52" s="29" t="s">
        <v>69</v>
      </c>
      <c r="F52" s="28"/>
      <c r="G52" s="28"/>
      <c r="H52" s="28"/>
      <c r="I52" s="28"/>
      <c r="J52" s="27">
        <v>0</v>
      </c>
      <c r="K52" s="178">
        <v>0</v>
      </c>
      <c r="L52" s="24" t="s">
        <v>67</v>
      </c>
    </row>
    <row r="53" spans="1:14" x14ac:dyDescent="0.3">
      <c r="A53" s="134"/>
      <c r="B53" s="26"/>
      <c r="D53" s="135">
        <f>SUM(D22,D32,D46,D52)</f>
        <v>566559</v>
      </c>
      <c r="E53" s="136" t="s">
        <v>68</v>
      </c>
      <c r="F53" s="137"/>
      <c r="G53" s="137"/>
      <c r="H53" s="137"/>
      <c r="I53" s="137"/>
      <c r="J53" s="25">
        <f>SUM(,J46)</f>
        <v>0</v>
      </c>
      <c r="K53" s="179">
        <f>SUM(,K46)</f>
        <v>0</v>
      </c>
      <c r="L53" s="24" t="s">
        <v>67</v>
      </c>
      <c r="M53" s="15"/>
    </row>
    <row r="54" spans="1:14" x14ac:dyDescent="0.3">
      <c r="K54" s="180"/>
    </row>
    <row r="55" spans="1:14" s="147" customFormat="1" ht="18" x14ac:dyDescent="0.3">
      <c r="A55" s="149" t="s">
        <v>66</v>
      </c>
      <c r="B55" s="150"/>
      <c r="C55" s="151"/>
      <c r="D55" s="152"/>
      <c r="E55" s="153"/>
      <c r="F55" s="154"/>
      <c r="G55" s="153"/>
      <c r="H55" s="153"/>
      <c r="I55" s="153"/>
      <c r="J55" s="149"/>
      <c r="K55" s="155"/>
      <c r="L55" s="146"/>
      <c r="N55" s="148"/>
    </row>
    <row r="56" spans="1:14" x14ac:dyDescent="0.3">
      <c r="A56" s="104"/>
      <c r="B56" s="158" t="s">
        <v>113</v>
      </c>
      <c r="E56" s="103"/>
    </row>
    <row r="57" spans="1:14" x14ac:dyDescent="0.3">
      <c r="A57" s="104"/>
      <c r="B57" s="158" t="s">
        <v>114</v>
      </c>
      <c r="E57" s="103"/>
    </row>
    <row r="58" spans="1:14" x14ac:dyDescent="0.3">
      <c r="A58" s="104"/>
      <c r="B58" s="158" t="s">
        <v>115</v>
      </c>
      <c r="E58" s="103"/>
    </row>
    <row r="59" spans="1:14" x14ac:dyDescent="0.3">
      <c r="A59" s="104"/>
      <c r="B59" s="158" t="s">
        <v>116</v>
      </c>
      <c r="E59" s="103"/>
    </row>
    <row r="60" spans="1:14" s="18" customFormat="1" x14ac:dyDescent="0.3">
      <c r="A60" s="104"/>
      <c r="B60" s="158" t="s">
        <v>65</v>
      </c>
      <c r="E60" s="16"/>
      <c r="J60" s="15"/>
      <c r="K60" s="17"/>
      <c r="L60" s="15"/>
      <c r="M60" s="105"/>
      <c r="N60" s="16"/>
    </row>
    <row r="61" spans="1:14" s="18" customFormat="1" x14ac:dyDescent="0.3">
      <c r="A61" s="22"/>
      <c r="B61" s="158" t="s">
        <v>64</v>
      </c>
      <c r="E61" s="16"/>
      <c r="J61" s="15"/>
      <c r="K61" s="17"/>
      <c r="L61" s="15"/>
      <c r="M61" s="105"/>
      <c r="N61" s="16"/>
    </row>
    <row r="62" spans="1:14" s="18" customFormat="1" x14ac:dyDescent="0.3">
      <c r="A62" s="104"/>
      <c r="B62" s="158" t="s">
        <v>117</v>
      </c>
      <c r="E62" s="103"/>
      <c r="J62" s="15"/>
      <c r="K62" s="17"/>
      <c r="L62" s="15"/>
      <c r="M62" s="105"/>
      <c r="N62" s="16"/>
    </row>
    <row r="63" spans="1:14" s="18" customFormat="1" x14ac:dyDescent="0.3">
      <c r="A63" s="22"/>
      <c r="B63" s="158" t="s">
        <v>63</v>
      </c>
      <c r="E63" s="16"/>
      <c r="J63" s="15"/>
      <c r="K63" s="17"/>
      <c r="L63" s="15"/>
      <c r="M63" s="105"/>
      <c r="N63" s="16"/>
    </row>
    <row r="64" spans="1:14" s="18" customFormat="1" x14ac:dyDescent="0.3">
      <c r="A64" s="22"/>
      <c r="B64" s="158" t="s">
        <v>62</v>
      </c>
      <c r="E64" s="16"/>
      <c r="J64" s="15"/>
      <c r="K64" s="17"/>
      <c r="L64" s="15"/>
      <c r="M64" s="105"/>
      <c r="N64" s="16"/>
    </row>
    <row r="65" spans="1:14" s="18" customFormat="1" x14ac:dyDescent="0.3">
      <c r="A65" s="104"/>
      <c r="B65" s="158" t="s">
        <v>118</v>
      </c>
      <c r="E65" s="103"/>
      <c r="J65" s="15"/>
      <c r="K65" s="17"/>
      <c r="L65" s="15"/>
      <c r="M65" s="105"/>
      <c r="N65" s="16"/>
    </row>
    <row r="66" spans="1:14" s="18" customFormat="1" x14ac:dyDescent="0.3">
      <c r="A66" s="159"/>
      <c r="B66" s="158" t="s">
        <v>119</v>
      </c>
      <c r="E66" s="103"/>
      <c r="J66" s="15"/>
      <c r="K66" s="17"/>
      <c r="L66" s="15"/>
      <c r="M66" s="105"/>
      <c r="N66" s="16"/>
    </row>
    <row r="67" spans="1:14" s="18" customFormat="1" x14ac:dyDescent="0.3">
      <c r="A67" s="104"/>
      <c r="B67" s="158" t="s">
        <v>120</v>
      </c>
      <c r="E67" s="103"/>
      <c r="J67" s="15"/>
      <c r="K67" s="17"/>
      <c r="L67" s="15"/>
      <c r="M67" s="105"/>
      <c r="N67" s="16"/>
    </row>
    <row r="68" spans="1:14" s="18" customFormat="1" x14ac:dyDescent="0.3">
      <c r="A68" s="104"/>
      <c r="B68" s="158" t="s">
        <v>121</v>
      </c>
      <c r="E68" s="103"/>
      <c r="J68" s="15"/>
      <c r="K68" s="17"/>
      <c r="L68" s="15"/>
      <c r="M68" s="105"/>
      <c r="N68" s="16"/>
    </row>
    <row r="69" spans="1:14" x14ac:dyDescent="0.3">
      <c r="A69" s="22"/>
      <c r="B69" s="158" t="s">
        <v>59</v>
      </c>
      <c r="E69" s="16"/>
    </row>
    <row r="70" spans="1:14" s="18" customFormat="1" x14ac:dyDescent="0.3">
      <c r="A70" s="104"/>
      <c r="B70" s="158" t="s">
        <v>122</v>
      </c>
      <c r="E70" s="103"/>
      <c r="J70" s="15"/>
      <c r="K70" s="17"/>
      <c r="L70" s="15"/>
      <c r="M70" s="105"/>
      <c r="N70" s="16"/>
    </row>
    <row r="71" spans="1:14" s="18" customFormat="1" x14ac:dyDescent="0.3">
      <c r="A71" s="104"/>
      <c r="B71" s="158" t="s">
        <v>123</v>
      </c>
      <c r="E71" s="103"/>
      <c r="J71" s="15"/>
      <c r="K71" s="17"/>
      <c r="L71" s="15"/>
      <c r="M71" s="105"/>
      <c r="N71" s="16"/>
    </row>
    <row r="72" spans="1:14" s="18" customFormat="1" ht="18.75" customHeight="1" x14ac:dyDescent="0.3">
      <c r="A72" s="22"/>
      <c r="B72" s="158" t="s">
        <v>58</v>
      </c>
      <c r="E72" s="16"/>
      <c r="J72" s="15"/>
      <c r="K72" s="17"/>
      <c r="L72" s="15"/>
      <c r="M72" s="105"/>
      <c r="N72" s="16"/>
    </row>
    <row r="73" spans="1:14" s="18" customFormat="1" ht="17.25" customHeight="1" x14ac:dyDescent="0.3">
      <c r="A73" s="22"/>
      <c r="B73" s="158" t="s">
        <v>57</v>
      </c>
      <c r="E73" s="16"/>
      <c r="J73" s="15"/>
      <c r="K73" s="17"/>
      <c r="L73" s="15"/>
      <c r="M73" s="105"/>
      <c r="N73" s="16"/>
    </row>
    <row r="74" spans="1:14" s="18" customFormat="1" x14ac:dyDescent="0.3">
      <c r="A74" s="104"/>
      <c r="B74" s="158" t="s">
        <v>124</v>
      </c>
      <c r="E74" s="103"/>
      <c r="J74" s="15"/>
      <c r="K74" s="17"/>
      <c r="L74" s="15"/>
      <c r="M74" s="105"/>
      <c r="N74" s="16"/>
    </row>
    <row r="75" spans="1:14" s="18" customFormat="1" x14ac:dyDescent="0.3">
      <c r="A75" s="104"/>
      <c r="B75" s="158" t="s">
        <v>125</v>
      </c>
      <c r="E75" s="103"/>
      <c r="J75" s="15"/>
      <c r="K75" s="17"/>
      <c r="L75" s="15"/>
      <c r="M75" s="105"/>
      <c r="N75" s="16"/>
    </row>
    <row r="76" spans="1:14" s="104" customFormat="1" x14ac:dyDescent="0.3">
      <c r="B76" s="158" t="s">
        <v>126</v>
      </c>
      <c r="E76" s="103"/>
      <c r="F76" s="18"/>
      <c r="G76" s="18"/>
      <c r="H76" s="18"/>
      <c r="I76" s="18"/>
      <c r="J76" s="15"/>
      <c r="K76" s="17"/>
      <c r="L76" s="15"/>
      <c r="M76" s="105"/>
      <c r="N76" s="16"/>
    </row>
    <row r="77" spans="1:14" s="104" customFormat="1" x14ac:dyDescent="0.3">
      <c r="B77" s="158" t="s">
        <v>54</v>
      </c>
      <c r="E77" s="103"/>
      <c r="F77" s="18"/>
      <c r="G77" s="18"/>
      <c r="H77" s="18"/>
      <c r="I77" s="18"/>
      <c r="J77" s="15"/>
      <c r="K77" s="17"/>
      <c r="L77" s="15"/>
      <c r="M77" s="105"/>
      <c r="N77" s="16"/>
    </row>
    <row r="78" spans="1:14" s="104" customFormat="1" x14ac:dyDescent="0.3">
      <c r="B78" s="158" t="s">
        <v>53</v>
      </c>
      <c r="E78" s="103"/>
      <c r="F78" s="18"/>
      <c r="G78" s="18"/>
      <c r="H78" s="18"/>
      <c r="I78" s="18"/>
      <c r="J78" s="15"/>
      <c r="K78" s="17"/>
      <c r="L78" s="15"/>
      <c r="M78" s="105"/>
      <c r="N78" s="16"/>
    </row>
    <row r="79" spans="1:14" s="104" customFormat="1" x14ac:dyDescent="0.3">
      <c r="B79" s="158" t="s">
        <v>127</v>
      </c>
      <c r="E79" s="103"/>
      <c r="F79" s="18"/>
      <c r="G79" s="18"/>
      <c r="H79" s="18"/>
      <c r="I79" s="18"/>
      <c r="J79" s="15"/>
      <c r="K79" s="17"/>
      <c r="L79" s="15"/>
      <c r="M79" s="105"/>
      <c r="N79" s="16"/>
    </row>
    <row r="80" spans="1:14" s="104" customFormat="1" x14ac:dyDescent="0.3">
      <c r="B80" s="158" t="s">
        <v>128</v>
      </c>
      <c r="E80" s="103"/>
      <c r="F80" s="18"/>
      <c r="G80" s="18"/>
      <c r="H80" s="18"/>
      <c r="I80" s="18"/>
      <c r="J80" s="15"/>
      <c r="K80" s="17"/>
      <c r="L80" s="15"/>
      <c r="M80" s="105"/>
      <c r="N80" s="16"/>
    </row>
    <row r="81" spans="1:14" s="104" customFormat="1" x14ac:dyDescent="0.3">
      <c r="B81" s="158" t="s">
        <v>129</v>
      </c>
      <c r="E81" s="103"/>
      <c r="F81" s="18"/>
      <c r="G81" s="18"/>
      <c r="H81" s="18"/>
      <c r="I81" s="18"/>
      <c r="J81" s="15"/>
      <c r="K81" s="17"/>
      <c r="L81" s="15"/>
      <c r="M81" s="105"/>
      <c r="N81" s="16"/>
    </row>
    <row r="82" spans="1:14" s="104" customFormat="1" x14ac:dyDescent="0.3">
      <c r="B82" s="158" t="s">
        <v>130</v>
      </c>
      <c r="E82" s="103"/>
      <c r="F82" s="18"/>
      <c r="G82" s="18"/>
      <c r="H82" s="18"/>
      <c r="I82" s="18"/>
      <c r="J82" s="15"/>
      <c r="K82" s="17"/>
      <c r="L82" s="15"/>
      <c r="M82" s="105"/>
      <c r="N82" s="16"/>
    </row>
    <row r="83" spans="1:14" s="104" customFormat="1" x14ac:dyDescent="0.3">
      <c r="B83" s="158" t="s">
        <v>131</v>
      </c>
      <c r="E83" s="103"/>
      <c r="F83" s="18"/>
      <c r="G83" s="18"/>
      <c r="H83" s="18"/>
      <c r="I83" s="18"/>
      <c r="J83" s="15"/>
      <c r="K83" s="17"/>
      <c r="L83" s="15"/>
      <c r="M83" s="105"/>
      <c r="N83" s="16"/>
    </row>
    <row r="84" spans="1:14" s="104" customFormat="1" x14ac:dyDescent="0.3">
      <c r="A84" s="22"/>
      <c r="B84" s="158" t="s">
        <v>52</v>
      </c>
      <c r="E84" s="16"/>
      <c r="F84" s="18"/>
      <c r="G84" s="18"/>
      <c r="H84" s="18"/>
      <c r="I84" s="18"/>
      <c r="J84" s="15"/>
      <c r="K84" s="17"/>
      <c r="L84" s="15"/>
      <c r="M84" s="105"/>
      <c r="N84" s="16"/>
    </row>
    <row r="85" spans="1:14" s="104" customFormat="1" x14ac:dyDescent="0.3">
      <c r="B85" s="158" t="s">
        <v>132</v>
      </c>
      <c r="E85" s="103"/>
      <c r="F85" s="18"/>
      <c r="G85" s="18"/>
      <c r="H85" s="18"/>
      <c r="I85" s="18"/>
      <c r="J85" s="15"/>
      <c r="K85" s="17"/>
      <c r="L85" s="15"/>
      <c r="M85" s="105"/>
      <c r="N85" s="16"/>
    </row>
    <row r="86" spans="1:14" s="104" customFormat="1" x14ac:dyDescent="0.3">
      <c r="B86" s="158" t="s">
        <v>133</v>
      </c>
      <c r="E86" s="103"/>
      <c r="F86" s="18"/>
      <c r="G86" s="18"/>
      <c r="H86" s="18"/>
      <c r="I86" s="18"/>
      <c r="J86" s="15"/>
      <c r="K86" s="17"/>
      <c r="L86" s="15"/>
      <c r="M86" s="105"/>
      <c r="N86" s="16"/>
    </row>
    <row r="87" spans="1:14" s="104" customFormat="1" x14ac:dyDescent="0.3">
      <c r="B87" s="158" t="s">
        <v>134</v>
      </c>
      <c r="E87" s="103"/>
      <c r="F87" s="18"/>
      <c r="G87" s="18"/>
      <c r="H87" s="18"/>
      <c r="I87" s="18"/>
      <c r="J87" s="15"/>
      <c r="K87" s="17"/>
      <c r="L87" s="15"/>
      <c r="M87" s="105"/>
      <c r="N87" s="16"/>
    </row>
    <row r="88" spans="1:14" s="104" customFormat="1" x14ac:dyDescent="0.3">
      <c r="A88" s="22"/>
      <c r="B88" s="158" t="s">
        <v>51</v>
      </c>
      <c r="E88" s="16"/>
      <c r="F88" s="18"/>
      <c r="G88" s="18"/>
      <c r="H88" s="18"/>
      <c r="I88" s="18"/>
      <c r="J88" s="15"/>
      <c r="K88" s="17"/>
      <c r="L88" s="15"/>
      <c r="M88" s="105"/>
      <c r="N88" s="16"/>
    </row>
    <row r="89" spans="1:14" s="104" customFormat="1" x14ac:dyDescent="0.3">
      <c r="A89" s="22"/>
      <c r="B89" s="158" t="s">
        <v>50</v>
      </c>
      <c r="E89" s="16"/>
      <c r="F89" s="18"/>
      <c r="G89" s="18"/>
      <c r="H89" s="18"/>
      <c r="I89" s="18"/>
      <c r="J89" s="15"/>
      <c r="K89" s="17"/>
      <c r="L89" s="15"/>
      <c r="M89" s="105"/>
      <c r="N89" s="16"/>
    </row>
    <row r="90" spans="1:14" s="104" customFormat="1" x14ac:dyDescent="0.3">
      <c r="B90" s="158" t="s">
        <v>135</v>
      </c>
      <c r="E90" s="103"/>
      <c r="F90" s="18"/>
      <c r="G90" s="18"/>
      <c r="H90" s="18"/>
      <c r="I90" s="18"/>
      <c r="J90" s="15"/>
      <c r="K90" s="17"/>
      <c r="L90" s="15"/>
      <c r="M90" s="105"/>
      <c r="N90" s="16"/>
    </row>
    <row r="91" spans="1:14" s="104" customFormat="1" x14ac:dyDescent="0.3">
      <c r="B91" s="158" t="s">
        <v>136</v>
      </c>
      <c r="E91" s="103"/>
      <c r="F91" s="18"/>
      <c r="G91" s="18"/>
      <c r="H91" s="18"/>
      <c r="I91" s="18"/>
      <c r="J91" s="15"/>
      <c r="K91" s="17"/>
      <c r="L91" s="15"/>
      <c r="M91" s="105"/>
      <c r="N91" s="16"/>
    </row>
    <row r="92" spans="1:14" s="104" customFormat="1" x14ac:dyDescent="0.3">
      <c r="B92" s="158" t="s">
        <v>137</v>
      </c>
      <c r="E92" s="103"/>
      <c r="F92" s="18"/>
      <c r="G92" s="18"/>
      <c r="H92" s="18"/>
      <c r="I92" s="18"/>
      <c r="J92" s="15"/>
      <c r="K92" s="17"/>
      <c r="L92" s="15"/>
      <c r="M92" s="105"/>
      <c r="N92" s="16"/>
    </row>
    <row r="93" spans="1:14" s="104" customFormat="1" x14ac:dyDescent="0.3">
      <c r="B93" s="158" t="s">
        <v>138</v>
      </c>
      <c r="E93" s="103"/>
      <c r="F93" s="18"/>
      <c r="G93" s="18"/>
      <c r="H93" s="18"/>
      <c r="I93" s="18"/>
      <c r="J93" s="15"/>
      <c r="K93" s="17"/>
      <c r="L93" s="15"/>
      <c r="M93" s="105"/>
      <c r="N93" s="16"/>
    </row>
    <row r="94" spans="1:14" x14ac:dyDescent="0.3">
      <c r="A94" s="22"/>
      <c r="B94" s="158" t="s">
        <v>49</v>
      </c>
      <c r="E94" s="16"/>
    </row>
    <row r="95" spans="1:14" x14ac:dyDescent="0.3">
      <c r="A95" s="22"/>
      <c r="B95" s="158" t="s">
        <v>48</v>
      </c>
      <c r="E95" s="16"/>
    </row>
    <row r="96" spans="1:14" x14ac:dyDescent="0.3">
      <c r="A96" s="22"/>
      <c r="B96" s="158" t="s">
        <v>47</v>
      </c>
      <c r="E96" s="16"/>
    </row>
    <row r="97" spans="1:5" x14ac:dyDescent="0.3">
      <c r="A97" s="22"/>
      <c r="B97" s="158" t="s">
        <v>45</v>
      </c>
      <c r="E97" s="16"/>
    </row>
    <row r="98" spans="1:5" x14ac:dyDescent="0.3">
      <c r="A98" s="22"/>
      <c r="B98" s="158" t="s">
        <v>44</v>
      </c>
      <c r="E98" s="16"/>
    </row>
    <row r="99" spans="1:5" x14ac:dyDescent="0.3">
      <c r="A99" s="104"/>
      <c r="B99" s="158" t="s">
        <v>139</v>
      </c>
      <c r="E99" s="103"/>
    </row>
    <row r="100" spans="1:5" x14ac:dyDescent="0.3">
      <c r="A100" s="104"/>
      <c r="B100" s="158" t="s">
        <v>140</v>
      </c>
      <c r="E100" s="103"/>
    </row>
    <row r="101" spans="1:5" x14ac:dyDescent="0.3">
      <c r="A101" s="22"/>
      <c r="B101" s="158" t="s">
        <v>43</v>
      </c>
      <c r="E101" s="16"/>
    </row>
    <row r="102" spans="1:5" x14ac:dyDescent="0.3">
      <c r="A102" s="22"/>
      <c r="B102" s="158" t="s">
        <v>42</v>
      </c>
      <c r="E102" s="16"/>
    </row>
    <row r="103" spans="1:5" x14ac:dyDescent="0.3">
      <c r="A103" s="22"/>
      <c r="B103" s="158" t="s">
        <v>41</v>
      </c>
      <c r="E103" s="16"/>
    </row>
    <row r="104" spans="1:5" x14ac:dyDescent="0.3">
      <c r="A104" s="22"/>
      <c r="B104" s="158" t="s">
        <v>40</v>
      </c>
      <c r="E104" s="16"/>
    </row>
    <row r="105" spans="1:5" x14ac:dyDescent="0.3">
      <c r="A105" s="22"/>
      <c r="B105" s="158" t="s">
        <v>39</v>
      </c>
      <c r="E105" s="16"/>
    </row>
    <row r="106" spans="1:5" x14ac:dyDescent="0.3">
      <c r="A106" s="104"/>
      <c r="B106" s="158" t="s">
        <v>141</v>
      </c>
      <c r="E106" s="103"/>
    </row>
    <row r="107" spans="1:5" x14ac:dyDescent="0.3">
      <c r="A107" s="104"/>
      <c r="B107" s="158" t="s">
        <v>142</v>
      </c>
      <c r="E107" s="103"/>
    </row>
    <row r="108" spans="1:5" x14ac:dyDescent="0.3">
      <c r="A108" s="22"/>
      <c r="B108" s="158" t="s">
        <v>143</v>
      </c>
      <c r="E108" s="16"/>
    </row>
    <row r="109" spans="1:5" x14ac:dyDescent="0.3">
      <c r="A109" s="22"/>
      <c r="B109" s="158" t="s">
        <v>38</v>
      </c>
      <c r="E109" s="16"/>
    </row>
    <row r="110" spans="1:5" x14ac:dyDescent="0.3">
      <c r="A110" s="22"/>
      <c r="B110" s="158" t="s">
        <v>37</v>
      </c>
      <c r="E110" s="16"/>
    </row>
    <row r="111" spans="1:5" x14ac:dyDescent="0.3">
      <c r="A111" s="19"/>
      <c r="B111" s="158" t="s">
        <v>144</v>
      </c>
    </row>
    <row r="112" spans="1:5" x14ac:dyDescent="0.3">
      <c r="A112" s="22"/>
      <c r="B112" s="158" t="s">
        <v>36</v>
      </c>
      <c r="E112" s="16"/>
    </row>
    <row r="113" spans="1:5" x14ac:dyDescent="0.3">
      <c r="A113" s="22"/>
      <c r="B113" s="158" t="s">
        <v>35</v>
      </c>
      <c r="E113" s="16"/>
    </row>
    <row r="114" spans="1:5" x14ac:dyDescent="0.3">
      <c r="A114" s="22"/>
      <c r="B114" s="158" t="s">
        <v>451</v>
      </c>
      <c r="E114" s="16"/>
    </row>
    <row r="115" spans="1:5" x14ac:dyDescent="0.3">
      <c r="C115" s="15"/>
      <c r="D115" s="104"/>
      <c r="E115" s="103"/>
    </row>
    <row r="116" spans="1:5" x14ac:dyDescent="0.3">
      <c r="C116" s="15"/>
      <c r="D116" s="104"/>
    </row>
    <row r="117" spans="1:5" x14ac:dyDescent="0.3">
      <c r="C117" s="15"/>
      <c r="D117" s="104"/>
    </row>
    <row r="118" spans="1:5" x14ac:dyDescent="0.3">
      <c r="C118" s="15"/>
      <c r="D118" s="104"/>
    </row>
    <row r="119" spans="1:5" x14ac:dyDescent="0.3">
      <c r="C119" s="15"/>
      <c r="D119" s="104"/>
    </row>
  </sheetData>
  <mergeCells count="5">
    <mergeCell ref="E37:I37"/>
    <mergeCell ref="E38:I41"/>
    <mergeCell ref="A43:L43"/>
    <mergeCell ref="E22:I23"/>
    <mergeCell ref="E32:I33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2024 DNR LEAs</vt:lpstr>
      <vt:lpstr>2024 DNR Pop rates</vt:lpstr>
    </vt:vector>
  </TitlesOfParts>
  <Company>VITA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Blackwell, Karen (DCJS)</dc:creator>
  <cp:lastModifiedBy>Blackwell, Karen (DCJS)</cp:lastModifiedBy>
  <dcterms:created xsi:type="dcterms:W3CDTF">2025-05-01T16:16:00Z</dcterms:created>
  <dcterms:modified xsi:type="dcterms:W3CDTF">2025-07-02T12:54:13Z</dcterms:modified>
</cp:coreProperties>
</file>